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21" i="1" l="1"/>
  <c r="J22" i="1"/>
  <c r="J23" i="1"/>
  <c r="J24" i="1"/>
  <c r="J25" i="1"/>
  <c r="J26" i="1"/>
  <c r="J20" i="1"/>
  <c r="J27" i="1" s="1"/>
  <c r="H21" i="1"/>
  <c r="H22" i="1"/>
  <c r="H23" i="1"/>
  <c r="H24" i="1"/>
  <c r="H25" i="1"/>
  <c r="H26" i="1"/>
  <c r="H20" i="1"/>
  <c r="H27" i="1" s="1"/>
  <c r="F21" i="1"/>
  <c r="F22" i="1"/>
  <c r="F23" i="1"/>
  <c r="F24" i="1"/>
  <c r="F25" i="1"/>
  <c r="F26" i="1"/>
  <c r="F20" i="1"/>
  <c r="F27" i="1" l="1"/>
  <c r="N20" i="1"/>
  <c r="L21" i="1" l="1"/>
  <c r="N21" i="1"/>
  <c r="L22" i="1"/>
  <c r="N22" i="1"/>
  <c r="L23" i="1"/>
  <c r="N23" i="1"/>
  <c r="L24" i="1"/>
  <c r="N24" i="1"/>
  <c r="L25" i="1"/>
  <c r="N25" i="1"/>
  <c r="L26" i="1"/>
  <c r="N26" i="1"/>
  <c r="N27" i="1" l="1"/>
  <c r="M23" i="1"/>
  <c r="M21" i="1"/>
  <c r="M26" i="1"/>
  <c r="M25" i="1"/>
  <c r="M24" i="1"/>
  <c r="M22" i="1"/>
  <c r="L20" i="1"/>
  <c r="M20" i="1" l="1"/>
</calcChain>
</file>

<file path=xl/sharedStrings.xml><?xml version="1.0" encoding="utf-8"?>
<sst xmlns="http://schemas.openxmlformats.org/spreadsheetml/2006/main" count="42" uniqueCount="31">
  <si>
    <t>№ п/п</t>
  </si>
  <si>
    <t>ед. изм.</t>
  </si>
  <si>
    <t>Средняя цена, руб.</t>
  </si>
  <si>
    <t>Среднее квадратичное отклонение</t>
  </si>
  <si>
    <t>Коэффициент вариации (не должен превышать 33), %</t>
  </si>
  <si>
    <r>
      <rPr>
        <b/>
        <sz val="11"/>
        <color theme="1"/>
        <rFont val="Times New Roman"/>
        <family val="1"/>
        <charset val="204"/>
      </rPr>
      <t xml:space="preserve">Используемый метод определения НМЦК с обоснованием: </t>
    </r>
    <r>
      <rPr>
        <sz val="11"/>
        <color theme="1"/>
        <rFont val="Times New Roman"/>
        <family val="1"/>
        <charset val="204"/>
      </rPr>
      <t xml:space="preserve">для расчета (определения) Н(М)ЦК применен метод сопоставимых рыночных цен (анализа рынка) с использованием общедоступной информации о рыночных ценах на товары (услуги, работы) информации о ценах на товары (услуги, работы), полученной в том числе и по запросу заказчика у поставщиков (исполнителей, подрядчиков) осуществляющих поставки (оказание, выполнение) идентичных (однородных) товаров (услуг, работ) (коммерческие и ценовые предложения).
</t>
    </r>
  </si>
  <si>
    <t xml:space="preserve">В соответствии с ч.6 ст. 22 Федерального закона от 05.04.2013 N 44-ФЗ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начальной (максимальной) цены контракта с учетом приказа  Минэкономразвития России от 2 октября 2013 г. N 567 «Методическое рекомендации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</t>
  </si>
  <si>
    <t>Наименование объекта закупки</t>
  </si>
  <si>
    <t>ИТОГО НМЦК:</t>
  </si>
  <si>
    <t xml:space="preserve">Обоснование начальной (максимальной) цены контракта </t>
  </si>
  <si>
    <t>количество</t>
  </si>
  <si>
    <t>Начальная (максимальная) цена товара за ед. измерения, руб.</t>
  </si>
  <si>
    <t>Начальник ГУ МЧС России по Белгородской области</t>
  </si>
  <si>
    <t>С.П. Потапов</t>
  </si>
  <si>
    <t>Наименование закупки: поставка канцелярских товаров</t>
  </si>
  <si>
    <t>упаковка</t>
  </si>
  <si>
    <t>генерал-лейтенант внутренней службы</t>
  </si>
  <si>
    <t>Клейкие закладки пластиковые</t>
  </si>
  <si>
    <t>Ножницы канцелярские</t>
  </si>
  <si>
    <t>штука</t>
  </si>
  <si>
    <t>Средство корректирующее канцелярское</t>
  </si>
  <si>
    <t>Пружина для переплета пластмассовая</t>
  </si>
  <si>
    <t>Обложка для переплета</t>
  </si>
  <si>
    <t>Вх. № В-131-2165 от 30.06.2026г.</t>
  </si>
  <si>
    <t>Вх. № В-131-2173 от 30.06.2026г.</t>
  </si>
  <si>
    <t>Вх. № В-131-2166 от 30.06.2026г.</t>
  </si>
  <si>
    <t>Цена за ед., руб.</t>
  </si>
  <si>
    <t>Всего, руб.</t>
  </si>
  <si>
    <t>ИТОГО:</t>
  </si>
  <si>
    <t>В соответствии с частью 2 статьи 72 Бюджетного кодекса Российской Федерации государственные (муниципальные) контракты заключаются и оплачиваются в пределах лимитов бюджетных обязательств. НМЦК сформирована по наименьшему коммерческому предложению, а также с учетом лимитов бюджетных обязательств на данный вид поставляемого товара  и составляет  250 392,80 рублей.</t>
  </si>
  <si>
    <t>Приложение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</si>
</sst>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Border="1"/>
    <xf numFmtId="0" fontId="1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5" fillId="0" borderId="0" xfId="0" applyFont="1" applyAlignment="1"/>
    <xf numFmtId="0" fontId="1" fillId="0" borderId="1" xfId="0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0" fillId="0" borderId="0" xfId="0" applyNumberFormat="1"/>
    <xf numFmtId="4" fontId="7" fillId="2" borderId="1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 applyBorder="1"/>
    <xf numFmtId="0" fontId="0" fillId="0" borderId="0" xfId="0"/>
    <xf numFmtId="0" fontId="2" fillId="0" borderId="0" xfId="0" applyFont="1"/>
    <xf numFmtId="164" fontId="1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6" xfId="0" applyFont="1" applyBorder="1"/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" fontId="7" fillId="2" borderId="3" xfId="0" applyNumberFormat="1" applyFont="1" applyFill="1" applyBorder="1" applyAlignment="1">
      <alignment horizontal="center" vertical="center" wrapText="1"/>
    </xf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9" xfId="0" applyFont="1" applyFill="1" applyBorder="1" applyAlignment="1">
      <alignment horizontal="center"/>
    </xf>
    <xf numFmtId="0" fontId="3" fillId="0" borderId="0" xfId="0" applyFont="1" applyAlignment="1"/>
    <xf numFmtId="0" fontId="6" fillId="0" borderId="0" xfId="0" applyFont="1"/>
    <xf numFmtId="0" fontId="3" fillId="0" borderId="0" xfId="0" applyFont="1"/>
    <xf numFmtId="0" fontId="2" fillId="0" borderId="0" xfId="0" applyFont="1" applyBorder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41910</xdr:colOff>
      <xdr:row>16</xdr:row>
      <xdr:rowOff>487680</xdr:rowOff>
    </xdr:from>
    <xdr:ext cx="1139190" cy="3549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8263890" y="4892040"/>
              <a:ext cx="1139190" cy="3549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V=</a:t>
              </a:r>
              <a:r>
                <a:rPr lang="ru-RU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f>
                    <m:fPr>
                      <m:ctrlPr>
                        <a:rPr lang="en-US" sz="1200" i="1">
                          <a:latin typeface="Cambria Math"/>
                        </a:rPr>
                      </m:ctrlPr>
                    </m:fPr>
                    <m:num>
                      <m:r>
                        <a:rPr lang="en-US" sz="1200" i="1">
                          <a:latin typeface="Cambria Math"/>
                          <a:ea typeface="Cambria Math"/>
                        </a:rPr>
                        <m:t>𝜎</m:t>
                      </m:r>
                    </m:num>
                    <m:den>
                      <m:r>
                        <a:rPr lang="en-US" sz="1200" i="1">
                          <a:latin typeface="Cambria Math"/>
                          <a:ea typeface="Cambria Math"/>
                        </a:rPr>
                        <m:t>&lt;</m:t>
                      </m:r>
                      <m:r>
                        <a:rPr lang="ru-RU" sz="1200" b="0" i="1">
                          <a:latin typeface="Cambria Math"/>
                          <a:ea typeface="Cambria Math"/>
                        </a:rPr>
                        <m:t>ц&gt;</m:t>
                      </m:r>
                    </m:den>
                  </m:f>
                </m:oMath>
              </a14:m>
              <a:r>
                <a:rPr lang="ru-RU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*100</a:t>
              </a:r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8263890" y="4892040"/>
              <a:ext cx="1139190" cy="3549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V=</a:t>
              </a:r>
              <a:r>
                <a:rPr lang="ru-RU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en-US" sz="1200" i="0">
                  <a:latin typeface="Cambria Math"/>
                  <a:ea typeface="Cambria Math"/>
                </a:rPr>
                <a:t>𝜎/(&lt;</a:t>
              </a:r>
              <a:r>
                <a:rPr lang="ru-RU" sz="1200" b="0" i="0">
                  <a:latin typeface="Cambria Math"/>
                  <a:ea typeface="Cambria Math"/>
                </a:rPr>
                <a:t>ц&gt;</a:t>
              </a:r>
              <a:r>
                <a:rPr lang="en-US" sz="1200" b="0" i="0">
                  <a:latin typeface="Cambria Math"/>
                  <a:ea typeface="Cambria Math"/>
                </a:rPr>
                <a:t>)</a:t>
              </a:r>
              <a:r>
                <a:rPr lang="ru-RU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*100</a:t>
              </a:r>
            </a:p>
          </xdr:txBody>
        </xdr:sp>
      </mc:Fallback>
    </mc:AlternateContent>
    <xdr:clientData/>
  </xdr:oneCellAnchor>
  <xdr:oneCellAnchor>
    <xdr:from>
      <xdr:col>10</xdr:col>
      <xdr:colOff>137160</xdr:colOff>
      <xdr:row>16</xdr:row>
      <xdr:rowOff>510540</xdr:rowOff>
    </xdr:from>
    <xdr:ext cx="6477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6469380" y="4914900"/>
              <a:ext cx="6477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i="1">
                        <a:latin typeface="Cambria Math"/>
                        <a:ea typeface="Cambria Math"/>
                      </a:rPr>
                      <m:t>&lt;</m:t>
                    </m:r>
                    <m:r>
                      <a:rPr lang="ru-RU" sz="1100" b="0" i="1">
                        <a:latin typeface="Cambria Math"/>
                        <a:ea typeface="Cambria Math"/>
                      </a:rPr>
                      <m:t>ц&gt;</m:t>
                    </m:r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6469380" y="4914900"/>
              <a:ext cx="6477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ru-RU" sz="1100" i="0">
                  <a:latin typeface="Cambria Math"/>
                  <a:ea typeface="Cambria Math"/>
                </a:rPr>
                <a:t>&lt;</a:t>
              </a:r>
              <a:r>
                <a:rPr lang="ru-RU" sz="1100" b="0" i="0">
                  <a:latin typeface="Cambria Math"/>
                  <a:ea typeface="Cambria Math"/>
                </a:rPr>
                <a:t>ц&gt;</a:t>
              </a:r>
              <a:endParaRPr lang="ru-RU" sz="1100"/>
            </a:p>
          </xdr:txBody>
        </xdr:sp>
      </mc:Fallback>
    </mc:AlternateContent>
    <xdr:clientData/>
  </xdr:oneCellAnchor>
  <xdr:twoCellAnchor>
    <xdr:from>
      <xdr:col>11</xdr:col>
      <xdr:colOff>68036</xdr:colOff>
      <xdr:row>16</xdr:row>
      <xdr:rowOff>81642</xdr:rowOff>
    </xdr:from>
    <xdr:to>
      <xdr:col>12</xdr:col>
      <xdr:colOff>2451</xdr:colOff>
      <xdr:row>17</xdr:row>
      <xdr:rowOff>275460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4465" y="3469821"/>
          <a:ext cx="1621700" cy="7381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41910</xdr:colOff>
      <xdr:row>16</xdr:row>
      <xdr:rowOff>525780</xdr:rowOff>
    </xdr:from>
    <xdr:ext cx="914400" cy="264560"/>
    <xdr:sp macro="" textlink="">
      <xdr:nvSpPr>
        <xdr:cNvPr id="6" name="TextBox 5"/>
        <xdr:cNvSpPr txBox="1"/>
      </xdr:nvSpPr>
      <xdr:spPr>
        <a:xfrm>
          <a:off x="10725150" y="4930140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twoCellAnchor>
    <xdr:from>
      <xdr:col>13</xdr:col>
      <xdr:colOff>45720</xdr:colOff>
      <xdr:row>16</xdr:row>
      <xdr:rowOff>244928</xdr:rowOff>
    </xdr:from>
    <xdr:to>
      <xdr:col>13</xdr:col>
      <xdr:colOff>1463040</xdr:colOff>
      <xdr:row>17</xdr:row>
      <xdr:rowOff>246290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8827" y="3633107"/>
          <a:ext cx="1417320" cy="545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12</xdr:col>
      <xdr:colOff>41910</xdr:colOff>
      <xdr:row>33</xdr:row>
      <xdr:rowOff>0</xdr:rowOff>
    </xdr:from>
    <xdr:ext cx="1139190" cy="269304"/>
    <xdr:sp macro="" textlink="">
      <xdr:nvSpPr>
        <xdr:cNvPr id="13" name="TextBox 12"/>
        <xdr:cNvSpPr txBox="1"/>
      </xdr:nvSpPr>
      <xdr:spPr>
        <a:xfrm>
          <a:off x="10328910" y="5524500"/>
          <a:ext cx="1139190" cy="269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10</xdr:col>
      <xdr:colOff>137160</xdr:colOff>
      <xdr:row>33</xdr:row>
      <xdr:rowOff>0</xdr:rowOff>
    </xdr:from>
    <xdr:ext cx="647700" cy="264560"/>
    <xdr:sp macro="" textlink="">
      <xdr:nvSpPr>
        <xdr:cNvPr id="14" name="TextBox 13"/>
        <xdr:cNvSpPr txBox="1"/>
      </xdr:nvSpPr>
      <xdr:spPr>
        <a:xfrm>
          <a:off x="7538085" y="3930015"/>
          <a:ext cx="6477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41910</xdr:colOff>
      <xdr:row>33</xdr:row>
      <xdr:rowOff>0</xdr:rowOff>
    </xdr:from>
    <xdr:ext cx="914400" cy="264560"/>
    <xdr:sp macro="" textlink="">
      <xdr:nvSpPr>
        <xdr:cNvPr id="16" name="TextBox 15"/>
        <xdr:cNvSpPr txBox="1"/>
      </xdr:nvSpPr>
      <xdr:spPr>
        <a:xfrm>
          <a:off x="11176635" y="3945255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41910</xdr:colOff>
      <xdr:row>33</xdr:row>
      <xdr:rowOff>0</xdr:rowOff>
    </xdr:from>
    <xdr:ext cx="914400" cy="264560"/>
    <xdr:sp macro="" textlink="">
      <xdr:nvSpPr>
        <xdr:cNvPr id="21" name="TextBox 20"/>
        <xdr:cNvSpPr txBox="1"/>
      </xdr:nvSpPr>
      <xdr:spPr>
        <a:xfrm>
          <a:off x="11176635" y="3945255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41910</xdr:colOff>
      <xdr:row>28</xdr:row>
      <xdr:rowOff>0</xdr:rowOff>
    </xdr:from>
    <xdr:ext cx="1139190" cy="269304"/>
    <xdr:sp macro="" textlink="">
      <xdr:nvSpPr>
        <xdr:cNvPr id="11" name="TextBox 10"/>
        <xdr:cNvSpPr txBox="1"/>
      </xdr:nvSpPr>
      <xdr:spPr>
        <a:xfrm>
          <a:off x="10109835" y="5715000"/>
          <a:ext cx="1139190" cy="269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137160</xdr:colOff>
      <xdr:row>28</xdr:row>
      <xdr:rowOff>0</xdr:rowOff>
    </xdr:from>
    <xdr:ext cx="647700" cy="264560"/>
    <xdr:sp macro="" textlink="">
      <xdr:nvSpPr>
        <xdr:cNvPr id="12" name="TextBox 11"/>
        <xdr:cNvSpPr txBox="1"/>
      </xdr:nvSpPr>
      <xdr:spPr>
        <a:xfrm>
          <a:off x="7604760" y="5715000"/>
          <a:ext cx="6477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41910</xdr:colOff>
      <xdr:row>28</xdr:row>
      <xdr:rowOff>0</xdr:rowOff>
    </xdr:from>
    <xdr:ext cx="914400" cy="264560"/>
    <xdr:sp macro="" textlink="">
      <xdr:nvSpPr>
        <xdr:cNvPr id="15" name="TextBox 14"/>
        <xdr:cNvSpPr txBox="1"/>
      </xdr:nvSpPr>
      <xdr:spPr>
        <a:xfrm>
          <a:off x="11243310" y="5715000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41910</xdr:colOff>
      <xdr:row>28</xdr:row>
      <xdr:rowOff>0</xdr:rowOff>
    </xdr:from>
    <xdr:ext cx="914400" cy="264560"/>
    <xdr:sp macro="" textlink="">
      <xdr:nvSpPr>
        <xdr:cNvPr id="17" name="TextBox 16"/>
        <xdr:cNvSpPr txBox="1"/>
      </xdr:nvSpPr>
      <xdr:spPr>
        <a:xfrm>
          <a:off x="11243310" y="5715000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41910</xdr:colOff>
      <xdr:row>28</xdr:row>
      <xdr:rowOff>0</xdr:rowOff>
    </xdr:from>
    <xdr:ext cx="1139190" cy="269304"/>
    <xdr:sp macro="" textlink="">
      <xdr:nvSpPr>
        <xdr:cNvPr id="18" name="TextBox 17"/>
        <xdr:cNvSpPr txBox="1"/>
      </xdr:nvSpPr>
      <xdr:spPr>
        <a:xfrm>
          <a:off x="10109835" y="5715000"/>
          <a:ext cx="1139190" cy="269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137160</xdr:colOff>
      <xdr:row>28</xdr:row>
      <xdr:rowOff>0</xdr:rowOff>
    </xdr:from>
    <xdr:ext cx="647700" cy="264560"/>
    <xdr:sp macro="" textlink="">
      <xdr:nvSpPr>
        <xdr:cNvPr id="19" name="TextBox 18"/>
        <xdr:cNvSpPr txBox="1"/>
      </xdr:nvSpPr>
      <xdr:spPr>
        <a:xfrm>
          <a:off x="7604760" y="5715000"/>
          <a:ext cx="6477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41910</xdr:colOff>
      <xdr:row>28</xdr:row>
      <xdr:rowOff>0</xdr:rowOff>
    </xdr:from>
    <xdr:ext cx="914400" cy="264560"/>
    <xdr:sp macro="" textlink="">
      <xdr:nvSpPr>
        <xdr:cNvPr id="20" name="TextBox 19"/>
        <xdr:cNvSpPr txBox="1"/>
      </xdr:nvSpPr>
      <xdr:spPr>
        <a:xfrm>
          <a:off x="11243310" y="5715000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41910</xdr:colOff>
      <xdr:row>28</xdr:row>
      <xdr:rowOff>0</xdr:rowOff>
    </xdr:from>
    <xdr:ext cx="914400" cy="264560"/>
    <xdr:sp macro="" textlink="">
      <xdr:nvSpPr>
        <xdr:cNvPr id="22" name="TextBox 21"/>
        <xdr:cNvSpPr txBox="1"/>
      </xdr:nvSpPr>
      <xdr:spPr>
        <a:xfrm>
          <a:off x="11243310" y="5715000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8"/>
  <sheetViews>
    <sheetView tabSelected="1" topLeftCell="A7" zoomScale="85" zoomScaleNormal="85" workbookViewId="0">
      <selection activeCell="K16" sqref="K16:K19"/>
    </sheetView>
  </sheetViews>
  <sheetFormatPr defaultRowHeight="15" x14ac:dyDescent="0.25"/>
  <cols>
    <col min="1" max="1" width="7.42578125" style="3" customWidth="1"/>
    <col min="2" max="2" width="36.28515625" customWidth="1"/>
    <col min="3" max="3" width="9.28515625" style="3" customWidth="1"/>
    <col min="4" max="4" width="10" style="3" customWidth="1"/>
    <col min="5" max="5" width="10.42578125" customWidth="1"/>
    <col min="6" max="6" width="11" style="20" customWidth="1"/>
    <col min="7" max="7" width="11.28515625" customWidth="1"/>
    <col min="8" max="8" width="12" style="20" customWidth="1"/>
    <col min="9" max="9" width="11.28515625" customWidth="1"/>
    <col min="10" max="10" width="11.5703125" style="20" customWidth="1"/>
    <col min="11" max="11" width="18.85546875" customWidth="1"/>
    <col min="12" max="12" width="25.28515625" customWidth="1"/>
    <col min="13" max="13" width="17" customWidth="1"/>
    <col min="14" max="14" width="22.28515625" customWidth="1"/>
    <col min="16" max="16" width="12" bestFit="1" customWidth="1"/>
  </cols>
  <sheetData>
    <row r="1" spans="1:21" ht="15.75" x14ac:dyDescent="0.25">
      <c r="N1" s="4" t="s">
        <v>30</v>
      </c>
      <c r="T1" s="1"/>
    </row>
    <row r="3" spans="1:21" ht="14.45" customHeight="1" x14ac:dyDescent="0.25">
      <c r="C3" s="46" t="s">
        <v>9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21" ht="14.45" customHeight="1" x14ac:dyDescent="0.25"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21" ht="14.45" customHeight="1" x14ac:dyDescent="0.25">
      <c r="C5" s="46" t="s">
        <v>14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1:21" ht="14.45" customHeight="1" x14ac:dyDescent="0.25"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1:21" ht="15.6" customHeight="1" x14ac:dyDescent="0.25">
      <c r="B7" s="47" t="s">
        <v>5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5"/>
      <c r="P7" s="5"/>
      <c r="Q7" s="5"/>
      <c r="R7" s="5"/>
      <c r="S7" s="5"/>
      <c r="T7" s="5"/>
      <c r="U7" s="5"/>
    </row>
    <row r="8" spans="1:21" ht="15.6" customHeight="1" x14ac:dyDescent="0.25"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5"/>
      <c r="P8" s="5"/>
      <c r="Q8" s="5"/>
      <c r="R8" s="5"/>
      <c r="S8" s="5"/>
      <c r="T8" s="5"/>
      <c r="U8" s="5"/>
    </row>
    <row r="9" spans="1:21" ht="15.6" customHeight="1" x14ac:dyDescent="0.25"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5"/>
      <c r="P9" s="5"/>
      <c r="Q9" s="5"/>
      <c r="R9" s="5"/>
      <c r="S9" s="5"/>
      <c r="T9" s="5"/>
      <c r="U9" s="5"/>
    </row>
    <row r="10" spans="1:21" ht="14.45" customHeight="1" x14ac:dyDescent="0.25"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5"/>
      <c r="P10" s="5"/>
      <c r="Q10" s="5"/>
      <c r="R10" s="5"/>
      <c r="S10" s="5"/>
      <c r="T10" s="5"/>
      <c r="U10" s="5"/>
    </row>
    <row r="11" spans="1:21" ht="14.45" customHeight="1" x14ac:dyDescent="0.25">
      <c r="B11" s="47" t="s">
        <v>6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2"/>
      <c r="P11" s="2"/>
      <c r="Q11" s="2"/>
      <c r="R11" s="2"/>
      <c r="S11" s="2"/>
      <c r="T11" s="2"/>
      <c r="U11" s="2"/>
    </row>
    <row r="12" spans="1:21" ht="14.45" customHeight="1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2"/>
      <c r="P12" s="2"/>
      <c r="Q12" s="2"/>
      <c r="R12" s="2"/>
      <c r="S12" s="2"/>
      <c r="T12" s="2"/>
      <c r="U12" s="2"/>
    </row>
    <row r="13" spans="1:21" ht="14.45" customHeight="1" x14ac:dyDescent="0.25"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2"/>
      <c r="P13" s="2"/>
      <c r="Q13" s="2"/>
      <c r="R13" s="2"/>
      <c r="S13" s="2"/>
      <c r="T13" s="2"/>
      <c r="U13" s="2"/>
    </row>
    <row r="14" spans="1:21" ht="21.75" customHeight="1" x14ac:dyDescent="0.25"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2"/>
      <c r="P14" s="2"/>
      <c r="Q14" s="2"/>
      <c r="R14" s="2"/>
      <c r="S14" s="2"/>
      <c r="T14" s="2"/>
      <c r="U14" s="2"/>
    </row>
    <row r="16" spans="1:21" ht="50.25" customHeight="1" x14ac:dyDescent="0.25">
      <c r="A16" s="48" t="s">
        <v>0</v>
      </c>
      <c r="B16" s="49" t="s">
        <v>7</v>
      </c>
      <c r="C16" s="48" t="s">
        <v>1</v>
      </c>
      <c r="D16" s="48" t="s">
        <v>10</v>
      </c>
      <c r="E16" s="50" t="s">
        <v>23</v>
      </c>
      <c r="F16" s="51"/>
      <c r="G16" s="50" t="s">
        <v>25</v>
      </c>
      <c r="H16" s="51"/>
      <c r="I16" s="50" t="s">
        <v>24</v>
      </c>
      <c r="J16" s="52"/>
      <c r="K16" s="48" t="s">
        <v>2</v>
      </c>
      <c r="L16" s="53" t="s">
        <v>3</v>
      </c>
      <c r="M16" s="53" t="s">
        <v>4</v>
      </c>
      <c r="N16" s="53" t="s">
        <v>11</v>
      </c>
    </row>
    <row r="17" spans="1:15" ht="42.75" customHeight="1" x14ac:dyDescent="0.25">
      <c r="A17" s="54"/>
      <c r="B17" s="55"/>
      <c r="C17" s="54"/>
      <c r="D17" s="54"/>
      <c r="E17" s="56"/>
      <c r="F17" s="57"/>
      <c r="G17" s="56"/>
      <c r="H17" s="57"/>
      <c r="I17" s="56"/>
      <c r="J17" s="58"/>
      <c r="K17" s="54"/>
      <c r="L17" s="59"/>
      <c r="M17" s="59"/>
      <c r="N17" s="59"/>
    </row>
    <row r="18" spans="1:15" ht="24.75" customHeight="1" x14ac:dyDescent="0.25">
      <c r="A18" s="54"/>
      <c r="B18" s="55"/>
      <c r="C18" s="54"/>
      <c r="D18" s="54"/>
      <c r="E18" s="60"/>
      <c r="F18" s="61"/>
      <c r="G18" s="60"/>
      <c r="H18" s="61"/>
      <c r="I18" s="60"/>
      <c r="J18" s="62"/>
      <c r="K18" s="54"/>
      <c r="L18" s="59"/>
      <c r="M18" s="59"/>
      <c r="N18" s="59"/>
    </row>
    <row r="19" spans="1:15" s="20" customFormat="1" ht="33" customHeight="1" x14ac:dyDescent="0.25">
      <c r="A19" s="63"/>
      <c r="B19" s="64"/>
      <c r="C19" s="63"/>
      <c r="D19" s="63"/>
      <c r="E19" s="65" t="s">
        <v>26</v>
      </c>
      <c r="F19" s="66" t="s">
        <v>27</v>
      </c>
      <c r="G19" s="65" t="s">
        <v>26</v>
      </c>
      <c r="H19" s="66" t="s">
        <v>27</v>
      </c>
      <c r="I19" s="65" t="s">
        <v>26</v>
      </c>
      <c r="J19" s="66" t="s">
        <v>27</v>
      </c>
      <c r="K19" s="63"/>
      <c r="L19" s="67"/>
      <c r="M19" s="67"/>
      <c r="N19" s="67"/>
    </row>
    <row r="20" spans="1:15" s="20" customFormat="1" ht="17.25" customHeight="1" x14ac:dyDescent="0.25">
      <c r="A20" s="23">
        <v>1</v>
      </c>
      <c r="B20" s="35" t="s">
        <v>17</v>
      </c>
      <c r="C20" s="27" t="s">
        <v>15</v>
      </c>
      <c r="D20" s="36">
        <v>2000</v>
      </c>
      <c r="E20" s="39">
        <v>37</v>
      </c>
      <c r="F20" s="37">
        <f>D20*E20</f>
        <v>74000</v>
      </c>
      <c r="G20" s="37">
        <v>40.4</v>
      </c>
      <c r="H20" s="37">
        <f>D20*G20</f>
        <v>80800</v>
      </c>
      <c r="I20" s="37">
        <v>35.130000000000003</v>
      </c>
      <c r="J20" s="37">
        <f>D20*I20</f>
        <v>70260</v>
      </c>
      <c r="K20" s="22">
        <v>37.51</v>
      </c>
      <c r="L20" s="8">
        <f t="shared" ref="L20:L26" si="0">STDEV(E20,G20,I20)</f>
        <v>2.6717597197352889</v>
      </c>
      <c r="M20" s="9">
        <f>L20/K20</f>
        <v>7.122793174447585E-2</v>
      </c>
      <c r="N20" s="11">
        <f t="shared" ref="N20:N26" si="1">((D20/3*SUM(E20,G20,I20)))</f>
        <v>75020</v>
      </c>
    </row>
    <row r="21" spans="1:15" ht="20.25" customHeight="1" x14ac:dyDescent="0.25">
      <c r="A21" s="26">
        <v>2</v>
      </c>
      <c r="B21" s="18" t="s">
        <v>18</v>
      </c>
      <c r="C21" s="27" t="s">
        <v>19</v>
      </c>
      <c r="D21" s="10">
        <v>500</v>
      </c>
      <c r="E21" s="13">
        <v>59.15</v>
      </c>
      <c r="F21" s="37">
        <f t="shared" ref="F21:F26" si="2">D21*E21</f>
        <v>29575</v>
      </c>
      <c r="G21" s="13">
        <v>64.64</v>
      </c>
      <c r="H21" s="37">
        <f t="shared" ref="H21:H26" si="3">D21*G21</f>
        <v>32320</v>
      </c>
      <c r="I21" s="13">
        <v>53.87</v>
      </c>
      <c r="J21" s="37">
        <f t="shared" ref="J21:J26" si="4">D21*I21</f>
        <v>26935</v>
      </c>
      <c r="K21" s="22">
        <v>59.22</v>
      </c>
      <c r="L21" s="8">
        <f t="shared" si="0"/>
        <v>5.3853412148163846</v>
      </c>
      <c r="M21" s="9">
        <f>L21/K21</f>
        <v>9.093787934509262E-2</v>
      </c>
      <c r="N21" s="11">
        <f t="shared" si="1"/>
        <v>29609.999999999996</v>
      </c>
      <c r="O21" s="12"/>
    </row>
    <row r="22" spans="1:15" s="20" customFormat="1" ht="20.25" customHeight="1" x14ac:dyDescent="0.25">
      <c r="A22" s="15">
        <v>3</v>
      </c>
      <c r="B22" s="28" t="s">
        <v>20</v>
      </c>
      <c r="C22" s="27" t="s">
        <v>19</v>
      </c>
      <c r="D22" s="29">
        <v>1180</v>
      </c>
      <c r="E22" s="33">
        <v>28.02</v>
      </c>
      <c r="F22" s="37">
        <f t="shared" si="2"/>
        <v>33063.599999999999</v>
      </c>
      <c r="G22" s="32">
        <v>30.55</v>
      </c>
      <c r="H22" s="37">
        <f t="shared" si="3"/>
        <v>36049</v>
      </c>
      <c r="I22" s="32">
        <v>25.46</v>
      </c>
      <c r="J22" s="37">
        <f t="shared" si="4"/>
        <v>30042.799999999999</v>
      </c>
      <c r="K22" s="22">
        <v>28.01</v>
      </c>
      <c r="L22" s="8">
        <f t="shared" si="0"/>
        <v>2.5450147347314123</v>
      </c>
      <c r="M22" s="9">
        <f t="shared" ref="M22:M26" si="5">L22/K22</f>
        <v>9.0860933050032566E-2</v>
      </c>
      <c r="N22" s="11">
        <f t="shared" si="1"/>
        <v>33051.799999999996</v>
      </c>
      <c r="O22" s="12"/>
    </row>
    <row r="23" spans="1:15" s="20" customFormat="1" ht="20.25" customHeight="1" x14ac:dyDescent="0.25">
      <c r="A23" s="26">
        <v>4</v>
      </c>
      <c r="B23" s="18" t="s">
        <v>21</v>
      </c>
      <c r="C23" s="27" t="s">
        <v>15</v>
      </c>
      <c r="D23" s="10">
        <v>25</v>
      </c>
      <c r="E23" s="13">
        <v>943.18</v>
      </c>
      <c r="F23" s="37">
        <f t="shared" si="2"/>
        <v>23579.5</v>
      </c>
      <c r="G23" s="13">
        <v>1009</v>
      </c>
      <c r="H23" s="37">
        <f t="shared" si="3"/>
        <v>25225</v>
      </c>
      <c r="I23" s="13">
        <v>877.39</v>
      </c>
      <c r="J23" s="37">
        <f t="shared" si="4"/>
        <v>21934.75</v>
      </c>
      <c r="K23" s="22">
        <v>943.19</v>
      </c>
      <c r="L23" s="8">
        <f t="shared" si="0"/>
        <v>65.805000569865513</v>
      </c>
      <c r="M23" s="9">
        <f t="shared" si="5"/>
        <v>6.9768552009526724E-2</v>
      </c>
      <c r="N23" s="11">
        <f t="shared" si="1"/>
        <v>23579.75</v>
      </c>
      <c r="O23" s="12"/>
    </row>
    <row r="24" spans="1:15" s="20" customFormat="1" ht="20.25" customHeight="1" x14ac:dyDescent="0.25">
      <c r="A24" s="15">
        <v>5</v>
      </c>
      <c r="B24" s="18" t="s">
        <v>21</v>
      </c>
      <c r="C24" s="24" t="s">
        <v>15</v>
      </c>
      <c r="D24" s="30">
        <v>25</v>
      </c>
      <c r="E24" s="33">
        <v>1106.6500000000001</v>
      </c>
      <c r="F24" s="37">
        <f t="shared" si="2"/>
        <v>27666.250000000004</v>
      </c>
      <c r="G24" s="33">
        <v>1183.8399999999999</v>
      </c>
      <c r="H24" s="37">
        <f t="shared" si="3"/>
        <v>29595.999999999996</v>
      </c>
      <c r="I24" s="33">
        <v>1029.43</v>
      </c>
      <c r="J24" s="37">
        <f t="shared" si="4"/>
        <v>25735.75</v>
      </c>
      <c r="K24" s="22">
        <v>1106.6400000000001</v>
      </c>
      <c r="L24" s="8">
        <f t="shared" si="0"/>
        <v>77.205000485719765</v>
      </c>
      <c r="M24" s="9">
        <f t="shared" si="5"/>
        <v>6.9765235745788842E-2</v>
      </c>
      <c r="N24" s="11">
        <f t="shared" si="1"/>
        <v>27666.000000000004</v>
      </c>
      <c r="O24" s="12"/>
    </row>
    <row r="25" spans="1:15" s="20" customFormat="1" ht="20.25" customHeight="1" x14ac:dyDescent="0.25">
      <c r="A25" s="26">
        <v>6</v>
      </c>
      <c r="B25" s="18" t="s">
        <v>22</v>
      </c>
      <c r="C25" s="10" t="s">
        <v>15</v>
      </c>
      <c r="D25" s="10">
        <v>30</v>
      </c>
      <c r="E25" s="13">
        <v>753.73</v>
      </c>
      <c r="F25" s="37">
        <f t="shared" si="2"/>
        <v>22611.9</v>
      </c>
      <c r="G25" s="13">
        <v>806.3</v>
      </c>
      <c r="H25" s="37">
        <f t="shared" si="3"/>
        <v>24189</v>
      </c>
      <c r="I25" s="13">
        <v>701.13</v>
      </c>
      <c r="J25" s="37">
        <f t="shared" si="4"/>
        <v>21033.9</v>
      </c>
      <c r="K25" s="22">
        <v>753.72</v>
      </c>
      <c r="L25" s="8">
        <f t="shared" si="0"/>
        <v>52.585000713131095</v>
      </c>
      <c r="M25" s="9">
        <f t="shared" si="5"/>
        <v>6.9767288533050864E-2</v>
      </c>
      <c r="N25" s="11">
        <f t="shared" si="1"/>
        <v>22611.599999999999</v>
      </c>
      <c r="O25" s="12"/>
    </row>
    <row r="26" spans="1:15" s="20" customFormat="1" ht="20.25" customHeight="1" x14ac:dyDescent="0.25">
      <c r="A26" s="25">
        <v>7</v>
      </c>
      <c r="B26" s="18" t="s">
        <v>22</v>
      </c>
      <c r="C26" s="29" t="s">
        <v>15</v>
      </c>
      <c r="D26" s="31">
        <v>30</v>
      </c>
      <c r="E26" s="34">
        <v>1942.43</v>
      </c>
      <c r="F26" s="37">
        <f t="shared" si="2"/>
        <v>58272.9</v>
      </c>
      <c r="G26" s="34">
        <v>2087.27</v>
      </c>
      <c r="H26" s="37">
        <f t="shared" si="3"/>
        <v>62618.1</v>
      </c>
      <c r="I26" s="34">
        <v>1815.02</v>
      </c>
      <c r="J26" s="37">
        <f t="shared" si="4"/>
        <v>54450.6</v>
      </c>
      <c r="K26" s="22">
        <v>1948.24</v>
      </c>
      <c r="L26" s="8">
        <f t="shared" si="0"/>
        <v>136.2179602695621</v>
      </c>
      <c r="M26" s="9">
        <f t="shared" si="5"/>
        <v>6.9918470142057501E-2</v>
      </c>
      <c r="N26" s="11">
        <f t="shared" si="1"/>
        <v>58447.199999999997</v>
      </c>
      <c r="O26" s="12"/>
    </row>
    <row r="27" spans="1:15" x14ac:dyDescent="0.25">
      <c r="B27" s="41" t="s">
        <v>28</v>
      </c>
      <c r="C27" s="38"/>
      <c r="D27" s="15"/>
      <c r="E27" s="16"/>
      <c r="F27" s="40">
        <f>SUM(F20:F26)</f>
        <v>268769.15000000002</v>
      </c>
      <c r="G27" s="40"/>
      <c r="H27" s="40">
        <f>SUM(H20:H26)</f>
        <v>290797.09999999998</v>
      </c>
      <c r="I27" s="40"/>
      <c r="J27" s="40">
        <f>SUM(J20:J26)</f>
        <v>250392.8</v>
      </c>
      <c r="K27" s="16"/>
      <c r="L27" s="16"/>
      <c r="M27" s="17" t="s">
        <v>8</v>
      </c>
      <c r="N27" s="14">
        <f>SUM(N20:N26)</f>
        <v>269986.34999999998</v>
      </c>
    </row>
    <row r="28" spans="1:15" x14ac:dyDescent="0.25">
      <c r="B28" s="7"/>
      <c r="C28" s="7"/>
      <c r="D28" s="7"/>
      <c r="E28" s="7"/>
      <c r="F28" s="7"/>
      <c r="G28" s="7"/>
      <c r="H28" s="7"/>
      <c r="I28" s="6"/>
      <c r="J28" s="6"/>
      <c r="K28" s="6"/>
    </row>
    <row r="29" spans="1:15" s="20" customFormat="1" x14ac:dyDescent="0.25">
      <c r="A29" s="3"/>
      <c r="B29" s="7"/>
      <c r="C29" s="7"/>
      <c r="D29" s="7"/>
      <c r="E29" s="7"/>
      <c r="F29" s="7"/>
      <c r="G29" s="7"/>
      <c r="H29" s="7"/>
      <c r="I29" s="6"/>
      <c r="J29" s="6"/>
      <c r="K29" s="6"/>
    </row>
    <row r="30" spans="1:15" s="20" customFormat="1" ht="15" customHeight="1" x14ac:dyDescent="0.25">
      <c r="A30" s="3"/>
      <c r="B30" s="45" t="s">
        <v>29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</row>
    <row r="31" spans="1:15" s="20" customFormat="1" x14ac:dyDescent="0.25">
      <c r="A31" s="3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</row>
    <row r="32" spans="1:15" s="20" customFormat="1" x14ac:dyDescent="0.25">
      <c r="A32" s="3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</row>
    <row r="33" spans="1:11" s="20" customFormat="1" x14ac:dyDescent="0.25">
      <c r="A33" s="3"/>
      <c r="B33" s="7"/>
      <c r="C33" s="7"/>
      <c r="D33" s="7"/>
      <c r="E33" s="7"/>
      <c r="F33" s="7"/>
      <c r="G33" s="7"/>
      <c r="H33" s="7"/>
      <c r="I33" s="6"/>
      <c r="J33" s="6"/>
      <c r="K33" s="6"/>
    </row>
    <row r="35" spans="1:11" ht="15.75" x14ac:dyDescent="0.25">
      <c r="B35" s="42" t="s">
        <v>12</v>
      </c>
      <c r="C35" s="42"/>
      <c r="D35" s="42"/>
      <c r="E35" s="42"/>
      <c r="F35" s="42"/>
      <c r="G35" s="43"/>
      <c r="H35" s="43"/>
      <c r="I35" s="44"/>
      <c r="J35" s="44"/>
      <c r="K35" s="1"/>
    </row>
    <row r="36" spans="1:11" ht="15.75" x14ac:dyDescent="0.25">
      <c r="B36" s="42" t="s">
        <v>16</v>
      </c>
      <c r="C36" s="42"/>
      <c r="D36" s="42"/>
      <c r="E36" s="42"/>
      <c r="F36" s="42"/>
      <c r="G36" s="44"/>
      <c r="H36" s="44"/>
      <c r="I36" s="44" t="s">
        <v>13</v>
      </c>
      <c r="J36" s="44"/>
      <c r="K36" s="1"/>
    </row>
    <row r="37" spans="1:11" ht="15.75" x14ac:dyDescent="0.25">
      <c r="B37" s="1"/>
      <c r="C37" s="19"/>
      <c r="D37" s="19"/>
      <c r="E37" s="1"/>
      <c r="F37" s="21"/>
      <c r="G37" s="1"/>
      <c r="H37" s="21"/>
      <c r="I37" s="1"/>
      <c r="J37" s="21"/>
      <c r="K37" s="1"/>
    </row>
    <row r="38" spans="1:11" ht="15.75" x14ac:dyDescent="0.25">
      <c r="B38" s="1"/>
      <c r="C38" s="19"/>
      <c r="D38" s="19"/>
      <c r="E38" s="1"/>
      <c r="F38" s="21"/>
      <c r="G38" s="1"/>
      <c r="H38" s="21"/>
      <c r="I38" s="1"/>
      <c r="J38" s="21"/>
      <c r="K38" s="1"/>
    </row>
  </sheetData>
  <mergeCells count="16">
    <mergeCell ref="A16:A19"/>
    <mergeCell ref="C3:N4"/>
    <mergeCell ref="C5:N6"/>
    <mergeCell ref="B11:N14"/>
    <mergeCell ref="B7:N10"/>
    <mergeCell ref="E16:F18"/>
    <mergeCell ref="M16:M19"/>
    <mergeCell ref="N16:N19"/>
    <mergeCell ref="B30:L32"/>
    <mergeCell ref="K16:K19"/>
    <mergeCell ref="L16:L19"/>
    <mergeCell ref="G16:H18"/>
    <mergeCell ref="I16:J18"/>
    <mergeCell ref="D16:D19"/>
    <mergeCell ref="C16:C19"/>
    <mergeCell ref="B16:B19"/>
  </mergeCells>
  <pageMargins left="0.70866141732283472" right="0.70866141732283472" top="0.74803149606299213" bottom="0.74803149606299213" header="0.31496062992125984" footer="0.31496062992125984"/>
  <pageSetup paperSize="9" scale="6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2026-07-15T07:19:59Z</dcterms:modified>
</cp:coreProperties>
</file>