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0" yWindow="0" windowWidth="23256" windowHeight="12216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calcChain.xml><?xml version="1.0" encoding="utf-8"?>
<calcChain xmlns="http://schemas.openxmlformats.org/spreadsheetml/2006/main">
  <c r="I24" i="1"/>
  <c r="H24" l="1"/>
  <c r="K24" s="1"/>
  <c r="J24" l="1"/>
  <c r="I16"/>
  <c r="H16"/>
  <c r="K16" s="1"/>
  <c r="I15"/>
  <c r="H15"/>
  <c r="K15" s="1"/>
  <c r="I14"/>
  <c r="H14"/>
  <c r="K14" s="1"/>
  <c r="I13"/>
  <c r="H13"/>
  <c r="K13" s="1"/>
  <c r="I12"/>
  <c r="H12"/>
  <c r="K12" s="1"/>
  <c r="I11"/>
  <c r="H11"/>
  <c r="K11" s="1"/>
  <c r="I10"/>
  <c r="H10"/>
  <c r="K10" s="1"/>
  <c r="I9"/>
  <c r="H9"/>
  <c r="K9" s="1"/>
  <c r="I8"/>
  <c r="H8"/>
  <c r="K8" s="1"/>
  <c r="J16" l="1"/>
  <c r="J15"/>
  <c r="J14"/>
  <c r="J13"/>
  <c r="J12"/>
  <c r="J11"/>
  <c r="J10"/>
  <c r="J9"/>
  <c r="J8"/>
  <c r="I25"/>
  <c r="H25"/>
  <c r="K25" s="1"/>
  <c r="I23"/>
  <c r="H23"/>
  <c r="K23" s="1"/>
  <c r="I22"/>
  <c r="H22"/>
  <c r="K22" s="1"/>
  <c r="I21"/>
  <c r="H21"/>
  <c r="K21" s="1"/>
  <c r="I20"/>
  <c r="H20"/>
  <c r="K20" s="1"/>
  <c r="I19"/>
  <c r="H19"/>
  <c r="K19" s="1"/>
  <c r="I18"/>
  <c r="H18"/>
  <c r="K18" s="1"/>
  <c r="I17"/>
  <c r="H17"/>
  <c r="K17" s="1"/>
  <c r="I7"/>
  <c r="H7"/>
  <c r="K7" s="1"/>
  <c r="J7" l="1"/>
  <c r="J22"/>
  <c r="J25"/>
  <c r="J23"/>
  <c r="J21"/>
  <c r="J20"/>
  <c r="J19"/>
  <c r="J18"/>
  <c r="K26"/>
  <c r="J17"/>
</calcChain>
</file>

<file path=xl/sharedStrings.xml><?xml version="1.0" encoding="utf-8"?>
<sst xmlns="http://schemas.openxmlformats.org/spreadsheetml/2006/main" count="52" uniqueCount="35">
  <si>
    <t>Ед. изм</t>
  </si>
  <si>
    <t>№ п/п</t>
  </si>
  <si>
    <t>Кол-во</t>
  </si>
  <si>
    <t>Источники ценовых предложений</t>
  </si>
  <si>
    <t>Однородность совокупности значений выявленных цен, используемых в расчете Н(М)ЦД</t>
  </si>
  <si>
    <t>Н(М)ЦД, определяемая методом сопоставимых рыночных цен (анализа рынка)</t>
  </si>
  <si>
    <r>
      <t>Средняя арифметическая цена за единицу     &lt;</t>
    </r>
    <r>
      <rPr>
        <i/>
        <sz val="10"/>
        <color indexed="8"/>
        <rFont val="Times New Roman"/>
        <family val="1"/>
        <charset val="204"/>
      </rPr>
      <t>ц</t>
    </r>
    <r>
      <rPr>
        <sz val="10"/>
        <color indexed="8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</si>
  <si>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</si>
  <si>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</si>
  <si>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Н(М)ЦД по формуле:
v - количество (объем) закупаемого товара (работы, услуги);
n - количество значений, используемых в расчете;
i - номер источника ценовой информации;
             - цена единицы</t>
  </si>
  <si>
    <t xml:space="preserve">Наименование продукции </t>
  </si>
  <si>
    <t>шт.</t>
  </si>
  <si>
    <t>Блок фотобарабана DK-1110 (не оригинал)</t>
  </si>
  <si>
    <t>Комплект из двух роликов ADF для МФУ HP Laserjet Pro400 M425</t>
  </si>
  <si>
    <t>Тормозная площадка ADF для МФУ HP Laserjet Pro400 M425</t>
  </si>
  <si>
    <t>Комплект набор роликов 302F906230, 302F909171, 302F906240 для KYOCERA Ecosys M2035DN M2030DN M2535DN P2035D M3040DN M2530DN (3 шт)</t>
  </si>
  <si>
    <t>Оперативная память UDIMM DDR 4 8 GB</t>
  </si>
  <si>
    <t>Узел термозакрепления FK-1150</t>
  </si>
  <si>
    <t>Оперативная память 8GB SODIMM PC3L 12800S</t>
  </si>
  <si>
    <t>SSD накопитель 240-256 GB</t>
  </si>
  <si>
    <t>Адаптер Optibay 9.5 мм SATA салазки для HDD/SSD в отсек DVD-привода ноутбука</t>
  </si>
  <si>
    <t>Управляемый коммутатор (24 порта RJ-45, 4 порта SFP+, уровень коммутатора L2)</t>
  </si>
  <si>
    <t>Витая пара UTP (4 пары, кат. 5e, одножильный, проводник - медь 305м)</t>
  </si>
  <si>
    <t>бухта</t>
  </si>
  <si>
    <t>Тефлоновый вал для Kyocera FS-1120D</t>
  </si>
  <si>
    <t xml:space="preserve">DIGMA DC-DGM-120300-SN 12В 3.0А 36вт </t>
  </si>
  <si>
    <t>АКБ YUASA NPW 45-12</t>
  </si>
  <si>
    <t>RL1-2120-000 ролик захвата бумаги из лотка ручной подачи</t>
  </si>
  <si>
    <t>DC controller RM 1-0808 Оригинал</t>
  </si>
  <si>
    <t>Прижимной вал для МФУ HP Laser Jet M1120MFP</t>
  </si>
  <si>
    <t>Оперативная память DDR 3 8GB</t>
  </si>
  <si>
    <t>Оперативная память DDR 3 4GB</t>
  </si>
  <si>
    <t>Источник№1       Коммерческое предложение № б/н 02.09.2026г.</t>
  </si>
  <si>
    <t>Источник №2     Коммерческое предложение № б/н 02.09.2026г.</t>
  </si>
  <si>
    <t>Источник №3     Коммерческое предложение № б/н 02.09.2026г.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</si>
</sst>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4" fontId="7" fillId="0" borderId="0" xfId="0" applyNumberFormat="1" applyFont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8" fillId="0" borderId="0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0" fillId="0" borderId="0" xfId="0" applyNumberFormat="1"/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 wrapText="1"/>
    </xf>
    <xf numFmtId="0" fontId="2" fillId="0" borderId="0" xfId="0" applyFont="1" applyAlignment="1">
      <alignment horizontal="right"/>
    </xf>
    <xf numFmtId="0" fontId="3" fillId="0" borderId="0" xfId="0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85725</xdr:colOff>
      <xdr:row>0</xdr:row>
      <xdr:rowOff>0</xdr:rowOff>
    </xdr:from>
    <xdr:to>
      <xdr:col>10</xdr:col>
      <xdr:colOff>1343025</xdr:colOff>
      <xdr:row>0</xdr:row>
      <xdr:rowOff>3175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067675" y="3143250"/>
          <a:ext cx="12573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85725</xdr:colOff>
      <xdr:row>0</xdr:row>
      <xdr:rowOff>0</xdr:rowOff>
    </xdr:from>
    <xdr:to>
      <xdr:col>10</xdr:col>
      <xdr:colOff>1343025</xdr:colOff>
      <xdr:row>0</xdr:row>
      <xdr:rowOff>3175</xdr:rowOff>
    </xdr:to>
    <xdr:pic>
      <xdr:nvPicPr>
        <xdr:cNvPr id="16" name="Рисунок 1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077200" y="3143250"/>
          <a:ext cx="12573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85725</xdr:colOff>
      <xdr:row>5</xdr:row>
      <xdr:rowOff>1066800</xdr:rowOff>
    </xdr:from>
    <xdr:to>
      <xdr:col>9</xdr:col>
      <xdr:colOff>723900</xdr:colOff>
      <xdr:row>5</xdr:row>
      <xdr:rowOff>1409700</xdr:rowOff>
    </xdr:to>
    <xdr:pic>
      <xdr:nvPicPr>
        <xdr:cNvPr id="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457950" y="2400300"/>
          <a:ext cx="6381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</xdr:colOff>
      <xdr:row>5</xdr:row>
      <xdr:rowOff>647700</xdr:rowOff>
    </xdr:from>
    <xdr:to>
      <xdr:col>8</xdr:col>
      <xdr:colOff>638175</xdr:colOff>
      <xdr:row>5</xdr:row>
      <xdr:rowOff>1085850</xdr:rowOff>
    </xdr:to>
    <xdr:pic>
      <xdr:nvPicPr>
        <xdr:cNvPr id="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619750" y="1981200"/>
          <a:ext cx="6096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104775</xdr:colOff>
      <xdr:row>5</xdr:row>
      <xdr:rowOff>1123950</xdr:rowOff>
    </xdr:from>
    <xdr:to>
      <xdr:col>10</xdr:col>
      <xdr:colOff>247650</xdr:colOff>
      <xdr:row>5</xdr:row>
      <xdr:rowOff>1333500</xdr:rowOff>
    </xdr:to>
    <xdr:pic>
      <xdr:nvPicPr>
        <xdr:cNvPr id="2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334250" y="2457450"/>
          <a:ext cx="1428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238125</xdr:colOff>
      <xdr:row>5</xdr:row>
      <xdr:rowOff>1647825</xdr:rowOff>
    </xdr:from>
    <xdr:to>
      <xdr:col>10</xdr:col>
      <xdr:colOff>1352550</xdr:colOff>
      <xdr:row>5</xdr:row>
      <xdr:rowOff>1651000</xdr:rowOff>
    </xdr:to>
    <xdr:pic>
      <xdr:nvPicPr>
        <xdr:cNvPr id="26" name="Рисунок 1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467600" y="2971800"/>
          <a:ext cx="1114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19050</xdr:colOff>
      <xdr:row>5</xdr:row>
      <xdr:rowOff>1619250</xdr:rowOff>
    </xdr:from>
    <xdr:to>
      <xdr:col>10</xdr:col>
      <xdr:colOff>1631203</xdr:colOff>
      <xdr:row>5</xdr:row>
      <xdr:rowOff>1624013</xdr:rowOff>
    </xdr:to>
    <xdr:pic>
      <xdr:nvPicPr>
        <xdr:cNvPr id="27" name="Рисунок 26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248525" y="2952750"/>
          <a:ext cx="1612153" cy="1588"/>
        </a:xfrm>
        <a:prstGeom prst="rect">
          <a:avLst/>
        </a:prstGeom>
      </xdr:spPr>
    </xdr:pic>
    <xdr:clientData/>
  </xdr:twoCellAnchor>
  <xdr:twoCellAnchor editAs="oneCell">
    <xdr:from>
      <xdr:col>10</xdr:col>
      <xdr:colOff>57150</xdr:colOff>
      <xdr:row>5</xdr:row>
      <xdr:rowOff>1543050</xdr:rowOff>
    </xdr:from>
    <xdr:to>
      <xdr:col>10</xdr:col>
      <xdr:colOff>1669303</xdr:colOff>
      <xdr:row>5</xdr:row>
      <xdr:rowOff>1547813</xdr:rowOff>
    </xdr:to>
    <xdr:pic>
      <xdr:nvPicPr>
        <xdr:cNvPr id="28" name="Рисунок 27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286625" y="2876550"/>
          <a:ext cx="1612153" cy="1588"/>
        </a:xfrm>
        <a:prstGeom prst="rect">
          <a:avLst/>
        </a:prstGeom>
      </xdr:spPr>
    </xdr:pic>
    <xdr:clientData/>
  </xdr:twoCellAnchor>
  <xdr:twoCellAnchor editAs="oneCell">
    <xdr:from>
      <xdr:col>10</xdr:col>
      <xdr:colOff>57150</xdr:colOff>
      <xdr:row>5</xdr:row>
      <xdr:rowOff>1685925</xdr:rowOff>
    </xdr:from>
    <xdr:to>
      <xdr:col>10</xdr:col>
      <xdr:colOff>1669303</xdr:colOff>
      <xdr:row>5</xdr:row>
      <xdr:rowOff>1690688</xdr:rowOff>
    </xdr:to>
    <xdr:pic>
      <xdr:nvPicPr>
        <xdr:cNvPr id="29" name="Рисунок 28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286625" y="2971800"/>
          <a:ext cx="1612153" cy="1588"/>
        </a:xfrm>
        <a:prstGeom prst="rect">
          <a:avLst/>
        </a:prstGeom>
      </xdr:spPr>
    </xdr:pic>
    <xdr:clientData/>
  </xdr:twoCellAnchor>
  <xdr:twoCellAnchor editAs="oneCell">
    <xdr:from>
      <xdr:col>10</xdr:col>
      <xdr:colOff>76200</xdr:colOff>
      <xdr:row>5</xdr:row>
      <xdr:rowOff>1638300</xdr:rowOff>
    </xdr:from>
    <xdr:to>
      <xdr:col>11</xdr:col>
      <xdr:colOff>2428</xdr:colOff>
      <xdr:row>5</xdr:row>
      <xdr:rowOff>1643063</xdr:rowOff>
    </xdr:to>
    <xdr:pic>
      <xdr:nvPicPr>
        <xdr:cNvPr id="30" name="Рисунок 29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305675" y="2971800"/>
          <a:ext cx="1612153" cy="1588"/>
        </a:xfrm>
        <a:prstGeom prst="rect">
          <a:avLst/>
        </a:prstGeom>
      </xdr:spPr>
    </xdr:pic>
    <xdr:clientData/>
  </xdr:twoCellAnchor>
  <xdr:twoCellAnchor editAs="oneCell">
    <xdr:from>
      <xdr:col>10</xdr:col>
      <xdr:colOff>34925</xdr:colOff>
      <xdr:row>5</xdr:row>
      <xdr:rowOff>1563687</xdr:rowOff>
    </xdr:from>
    <xdr:to>
      <xdr:col>10</xdr:col>
      <xdr:colOff>1651000</xdr:colOff>
      <xdr:row>5</xdr:row>
      <xdr:rowOff>1843088</xdr:rowOff>
    </xdr:to>
    <xdr:pic>
      <xdr:nvPicPr>
        <xdr:cNvPr id="31" name="Рисунок 30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504113" y="2992437"/>
          <a:ext cx="1616075" cy="2794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9"/>
  <sheetViews>
    <sheetView tabSelected="1" topLeftCell="A15" zoomScale="120" zoomScaleNormal="120" workbookViewId="0">
      <selection activeCell="E23" sqref="E23"/>
    </sheetView>
  </sheetViews>
  <sheetFormatPr defaultRowHeight="14.4"/>
  <cols>
    <col min="1" max="1" width="5.88671875" customWidth="1"/>
    <col min="2" max="2" width="25.109375" customWidth="1"/>
    <col min="3" max="3" width="6.5546875" customWidth="1"/>
    <col min="4" max="4" width="7.109375" customWidth="1"/>
    <col min="5" max="5" width="12.5546875" customWidth="1"/>
    <col min="6" max="6" width="13" customWidth="1"/>
    <col min="7" max="7" width="12.5546875" customWidth="1"/>
    <col min="8" max="8" width="10.6640625" customWidth="1"/>
    <col min="9" max="9" width="10" customWidth="1"/>
    <col min="10" max="10" width="11.88671875" customWidth="1"/>
    <col min="11" max="11" width="25.33203125" customWidth="1"/>
    <col min="12" max="12" width="10.88671875" customWidth="1"/>
  </cols>
  <sheetData>
    <row r="1" spans="1:12">
      <c r="A1" s="1"/>
      <c r="B1" s="1"/>
      <c r="C1" s="1"/>
      <c r="D1" s="1"/>
      <c r="E1" s="1"/>
      <c r="F1" s="12"/>
      <c r="G1" s="12"/>
      <c r="H1" s="29"/>
      <c r="I1" s="29"/>
      <c r="J1" s="29"/>
      <c r="K1" s="29"/>
    </row>
    <row r="2" spans="1:12" ht="15.75" customHeight="1">
      <c r="A2" s="1"/>
      <c r="B2" s="1"/>
      <c r="C2" s="1"/>
      <c r="D2" s="1"/>
      <c r="E2" s="1"/>
      <c r="F2" s="12"/>
      <c r="G2" s="12"/>
      <c r="H2" s="30"/>
      <c r="I2" s="30"/>
      <c r="J2" s="30"/>
      <c r="K2" s="30"/>
    </row>
    <row r="3" spans="1:12" ht="15.75" customHeight="1">
      <c r="A3" s="1"/>
      <c r="B3" s="1"/>
      <c r="C3" s="1"/>
      <c r="D3" s="1"/>
      <c r="E3" s="1"/>
      <c r="F3" s="30"/>
      <c r="G3" s="30"/>
      <c r="H3" s="30"/>
      <c r="I3" s="31"/>
      <c r="J3" s="31"/>
      <c r="K3" s="31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2" ht="51" customHeight="1">
      <c r="A5" s="21" t="s">
        <v>1</v>
      </c>
      <c r="B5" s="21" t="s">
        <v>10</v>
      </c>
      <c r="C5" s="22" t="s">
        <v>0</v>
      </c>
      <c r="D5" s="22" t="s">
        <v>2</v>
      </c>
      <c r="E5" s="25" t="s">
        <v>3</v>
      </c>
      <c r="F5" s="26"/>
      <c r="G5" s="27"/>
      <c r="H5" s="24" t="s">
        <v>4</v>
      </c>
      <c r="I5" s="24"/>
      <c r="J5" s="24"/>
      <c r="K5" s="2" t="s">
        <v>5</v>
      </c>
    </row>
    <row r="6" spans="1:12" ht="154.5" customHeight="1">
      <c r="A6" s="22"/>
      <c r="B6" s="22"/>
      <c r="C6" s="23"/>
      <c r="D6" s="23"/>
      <c r="E6" s="16" t="s">
        <v>32</v>
      </c>
      <c r="F6" s="18" t="s">
        <v>33</v>
      </c>
      <c r="G6" s="18" t="s">
        <v>34</v>
      </c>
      <c r="H6" s="3" t="s">
        <v>6</v>
      </c>
      <c r="I6" s="3" t="s">
        <v>7</v>
      </c>
      <c r="J6" s="4" t="s">
        <v>8</v>
      </c>
      <c r="K6" s="5" t="s">
        <v>9</v>
      </c>
    </row>
    <row r="7" spans="1:12" ht="26.4">
      <c r="A7" s="11">
        <v>1</v>
      </c>
      <c r="B7" s="6" t="s">
        <v>12</v>
      </c>
      <c r="C7" s="15" t="s">
        <v>11</v>
      </c>
      <c r="D7" s="11">
        <v>1</v>
      </c>
      <c r="E7" s="7">
        <v>1743</v>
      </c>
      <c r="F7" s="7">
        <v>1876</v>
      </c>
      <c r="G7" s="7">
        <v>1810</v>
      </c>
      <c r="H7" s="8">
        <f t="shared" ref="H7:H25" si="0">ROUND(AVERAGE(E7:G7),2)</f>
        <v>1809.67</v>
      </c>
      <c r="I7" s="9">
        <f t="shared" ref="I7:I25" si="1">SQRT(VAR(E7:G7))</f>
        <v>66.500626563464294</v>
      </c>
      <c r="J7" s="9">
        <f t="shared" ref="J7:J25" si="2">I7/H7*100</f>
        <v>3.6747377457472514</v>
      </c>
      <c r="K7" s="8">
        <f t="shared" ref="K7:K25" si="3">ROUND(H7*D7,2)</f>
        <v>1809.67</v>
      </c>
    </row>
    <row r="8" spans="1:12" ht="39.6">
      <c r="A8" s="17">
        <v>2</v>
      </c>
      <c r="B8" s="6" t="s">
        <v>13</v>
      </c>
      <c r="C8" s="17" t="s">
        <v>11</v>
      </c>
      <c r="D8" s="17">
        <v>1</v>
      </c>
      <c r="E8" s="7">
        <v>4388</v>
      </c>
      <c r="F8" s="7">
        <v>4726</v>
      </c>
      <c r="G8" s="7">
        <v>4557</v>
      </c>
      <c r="H8" s="8">
        <f t="shared" ref="H8:H16" si="4">ROUND(AVERAGE(E8:G8),2)</f>
        <v>4557</v>
      </c>
      <c r="I8" s="9">
        <f t="shared" ref="I8:I16" si="5">SQRT(VAR(E8:G8))</f>
        <v>169</v>
      </c>
      <c r="J8" s="9">
        <f t="shared" ref="J8:J16" si="6">I8/H8*100</f>
        <v>3.7085802062760589</v>
      </c>
      <c r="K8" s="8">
        <f t="shared" ref="K8:K16" si="7">ROUND(H8*D8,2)</f>
        <v>4557</v>
      </c>
    </row>
    <row r="9" spans="1:12" ht="39.6">
      <c r="A9" s="17">
        <v>3</v>
      </c>
      <c r="B9" s="6" t="s">
        <v>14</v>
      </c>
      <c r="C9" s="17" t="s">
        <v>11</v>
      </c>
      <c r="D9" s="17">
        <v>1</v>
      </c>
      <c r="E9" s="7">
        <v>2001</v>
      </c>
      <c r="F9" s="7">
        <v>2087</v>
      </c>
      <c r="G9" s="7">
        <v>2045</v>
      </c>
      <c r="H9" s="8">
        <f t="shared" si="4"/>
        <v>2044.33</v>
      </c>
      <c r="I9" s="9">
        <f t="shared" si="5"/>
        <v>43.003875794320365</v>
      </c>
      <c r="J9" s="9">
        <f t="shared" si="6"/>
        <v>2.1035682005508098</v>
      </c>
      <c r="K9" s="8">
        <f t="shared" si="7"/>
        <v>2044.33</v>
      </c>
      <c r="L9" s="19"/>
    </row>
    <row r="10" spans="1:12" ht="79.2">
      <c r="A10" s="17">
        <v>4</v>
      </c>
      <c r="B10" s="6" t="s">
        <v>15</v>
      </c>
      <c r="C10" s="17" t="s">
        <v>11</v>
      </c>
      <c r="D10" s="17">
        <v>1</v>
      </c>
      <c r="E10" s="7">
        <v>2197</v>
      </c>
      <c r="F10" s="7">
        <v>2367</v>
      </c>
      <c r="G10" s="7">
        <v>2283</v>
      </c>
      <c r="H10" s="8">
        <f t="shared" si="4"/>
        <v>2282.33</v>
      </c>
      <c r="I10" s="9">
        <f t="shared" si="5"/>
        <v>85.001960761698513</v>
      </c>
      <c r="J10" s="9">
        <f t="shared" si="6"/>
        <v>3.724350149264064</v>
      </c>
      <c r="K10" s="8">
        <f t="shared" si="7"/>
        <v>2282.33</v>
      </c>
    </row>
    <row r="11" spans="1:12" ht="26.4">
      <c r="A11" s="17">
        <v>5</v>
      </c>
      <c r="B11" s="6" t="s">
        <v>16</v>
      </c>
      <c r="C11" s="17" t="s">
        <v>11</v>
      </c>
      <c r="D11" s="17">
        <v>2</v>
      </c>
      <c r="E11" s="7">
        <v>7906</v>
      </c>
      <c r="F11" s="7">
        <v>8514</v>
      </c>
      <c r="G11" s="7">
        <v>8209</v>
      </c>
      <c r="H11" s="8">
        <f t="shared" si="4"/>
        <v>8209.67</v>
      </c>
      <c r="I11" s="9">
        <f t="shared" si="5"/>
        <v>304.00054824511966</v>
      </c>
      <c r="J11" s="9">
        <f t="shared" si="6"/>
        <v>3.7029569793319297</v>
      </c>
      <c r="K11" s="8">
        <f t="shared" si="7"/>
        <v>16419.34</v>
      </c>
    </row>
    <row r="12" spans="1:12" ht="26.4">
      <c r="A12" s="17">
        <v>6</v>
      </c>
      <c r="B12" s="6" t="s">
        <v>17</v>
      </c>
      <c r="C12" s="17" t="s">
        <v>11</v>
      </c>
      <c r="D12" s="17">
        <v>2</v>
      </c>
      <c r="E12" s="7">
        <v>15404</v>
      </c>
      <c r="F12" s="7">
        <v>16590</v>
      </c>
      <c r="G12" s="7">
        <v>15997</v>
      </c>
      <c r="H12" s="8">
        <f t="shared" si="4"/>
        <v>15997</v>
      </c>
      <c r="I12" s="9">
        <f t="shared" si="5"/>
        <v>593</v>
      </c>
      <c r="J12" s="9">
        <f t="shared" si="6"/>
        <v>3.7069450521972871</v>
      </c>
      <c r="K12" s="8">
        <f t="shared" si="7"/>
        <v>31994</v>
      </c>
    </row>
    <row r="13" spans="1:12" ht="26.4">
      <c r="A13" s="17">
        <v>7</v>
      </c>
      <c r="B13" s="6" t="s">
        <v>18</v>
      </c>
      <c r="C13" s="17" t="s">
        <v>11</v>
      </c>
      <c r="D13" s="17">
        <v>1</v>
      </c>
      <c r="E13" s="7">
        <v>4128</v>
      </c>
      <c r="F13" s="7">
        <v>4446</v>
      </c>
      <c r="G13" s="7">
        <v>4287</v>
      </c>
      <c r="H13" s="8">
        <f t="shared" si="4"/>
        <v>4287</v>
      </c>
      <c r="I13" s="9">
        <f t="shared" si="5"/>
        <v>159</v>
      </c>
      <c r="J13" s="9">
        <f t="shared" si="6"/>
        <v>3.7088873337998605</v>
      </c>
      <c r="K13" s="8">
        <f t="shared" si="7"/>
        <v>4287</v>
      </c>
    </row>
    <row r="14" spans="1:12">
      <c r="A14" s="17">
        <v>8</v>
      </c>
      <c r="B14" s="6" t="s">
        <v>19</v>
      </c>
      <c r="C14" s="17" t="s">
        <v>11</v>
      </c>
      <c r="D14" s="17">
        <v>2</v>
      </c>
      <c r="E14" s="7">
        <v>5045</v>
      </c>
      <c r="F14" s="7">
        <v>5433</v>
      </c>
      <c r="G14" s="7">
        <v>5239</v>
      </c>
      <c r="H14" s="8">
        <f t="shared" si="4"/>
        <v>5239</v>
      </c>
      <c r="I14" s="9">
        <f t="shared" si="5"/>
        <v>194</v>
      </c>
      <c r="J14" s="9">
        <f t="shared" si="6"/>
        <v>3.7029967551059362</v>
      </c>
      <c r="K14" s="8">
        <f t="shared" si="7"/>
        <v>10478</v>
      </c>
    </row>
    <row r="15" spans="1:12" ht="39.6">
      <c r="A15" s="17">
        <v>9</v>
      </c>
      <c r="B15" s="6" t="s">
        <v>20</v>
      </c>
      <c r="C15" s="17" t="s">
        <v>11</v>
      </c>
      <c r="D15" s="17">
        <v>1</v>
      </c>
      <c r="E15" s="7">
        <v>711</v>
      </c>
      <c r="F15" s="7">
        <v>739</v>
      </c>
      <c r="G15" s="7">
        <v>726</v>
      </c>
      <c r="H15" s="8">
        <f t="shared" si="4"/>
        <v>725.33</v>
      </c>
      <c r="I15" s="9">
        <f t="shared" si="5"/>
        <v>14.011899704655802</v>
      </c>
      <c r="J15" s="9">
        <f t="shared" si="6"/>
        <v>1.9317965208464838</v>
      </c>
      <c r="K15" s="8">
        <f t="shared" si="7"/>
        <v>725.33</v>
      </c>
      <c r="L15" s="19"/>
    </row>
    <row r="16" spans="1:12" ht="39.6">
      <c r="A16" s="17">
        <v>10</v>
      </c>
      <c r="B16" s="6" t="s">
        <v>21</v>
      </c>
      <c r="C16" s="17" t="s">
        <v>11</v>
      </c>
      <c r="D16" s="17">
        <v>3</v>
      </c>
      <c r="E16" s="7">
        <v>14703</v>
      </c>
      <c r="F16" s="7">
        <v>15834</v>
      </c>
      <c r="G16" s="7">
        <v>15268</v>
      </c>
      <c r="H16" s="8">
        <f t="shared" si="4"/>
        <v>15268.33</v>
      </c>
      <c r="I16" s="9">
        <f t="shared" si="5"/>
        <v>565.50007368110334</v>
      </c>
      <c r="J16" s="9">
        <f t="shared" si="6"/>
        <v>3.7037454239009988</v>
      </c>
      <c r="K16" s="8">
        <f t="shared" si="7"/>
        <v>45804.99</v>
      </c>
    </row>
    <row r="17" spans="1:12" ht="39.6">
      <c r="A17" s="11">
        <v>11</v>
      </c>
      <c r="B17" s="6" t="s">
        <v>22</v>
      </c>
      <c r="C17" s="15" t="s">
        <v>23</v>
      </c>
      <c r="D17" s="11">
        <v>3</v>
      </c>
      <c r="E17" s="7">
        <v>13141</v>
      </c>
      <c r="F17" s="7">
        <v>14152</v>
      </c>
      <c r="G17" s="7">
        <v>13647</v>
      </c>
      <c r="H17" s="8">
        <f t="shared" si="0"/>
        <v>13646.67</v>
      </c>
      <c r="I17" s="9">
        <f t="shared" si="1"/>
        <v>505.50008242663358</v>
      </c>
      <c r="J17" s="9">
        <f t="shared" si="2"/>
        <v>3.7042009693693303</v>
      </c>
      <c r="K17" s="8">
        <f t="shared" si="3"/>
        <v>40940.01</v>
      </c>
      <c r="L17" s="19"/>
    </row>
    <row r="18" spans="1:12" ht="26.4">
      <c r="A18" s="11">
        <v>12</v>
      </c>
      <c r="B18" s="6" t="s">
        <v>24</v>
      </c>
      <c r="C18" s="14" t="s">
        <v>11</v>
      </c>
      <c r="D18" s="11">
        <v>1</v>
      </c>
      <c r="E18" s="7">
        <v>848</v>
      </c>
      <c r="F18" s="7">
        <v>919</v>
      </c>
      <c r="G18" s="7">
        <v>865</v>
      </c>
      <c r="H18" s="8">
        <f t="shared" si="0"/>
        <v>877.33</v>
      </c>
      <c r="I18" s="9">
        <f t="shared" si="1"/>
        <v>37.072002014098636</v>
      </c>
      <c r="J18" s="9">
        <f t="shared" si="2"/>
        <v>4.2255481989785642</v>
      </c>
      <c r="K18" s="8">
        <f t="shared" si="3"/>
        <v>877.33</v>
      </c>
    </row>
    <row r="19" spans="1:12" ht="26.4">
      <c r="A19" s="11">
        <v>13</v>
      </c>
      <c r="B19" s="6" t="s">
        <v>25</v>
      </c>
      <c r="C19" s="14" t="s">
        <v>11</v>
      </c>
      <c r="D19" s="11">
        <v>1</v>
      </c>
      <c r="E19" s="7">
        <v>1937</v>
      </c>
      <c r="F19" s="7">
        <v>2086</v>
      </c>
      <c r="G19" s="7">
        <v>2012</v>
      </c>
      <c r="H19" s="8">
        <f t="shared" si="0"/>
        <v>2011.67</v>
      </c>
      <c r="I19" s="9">
        <f t="shared" si="1"/>
        <v>74.500559282017022</v>
      </c>
      <c r="J19" s="9">
        <f t="shared" si="2"/>
        <v>3.7034185170538421</v>
      </c>
      <c r="K19" s="8">
        <f t="shared" si="3"/>
        <v>2011.67</v>
      </c>
    </row>
    <row r="20" spans="1:12">
      <c r="A20" s="11">
        <v>14</v>
      </c>
      <c r="B20" s="6" t="s">
        <v>26</v>
      </c>
      <c r="C20" s="14" t="s">
        <v>11</v>
      </c>
      <c r="D20" s="11">
        <v>3</v>
      </c>
      <c r="E20" s="7">
        <v>3676</v>
      </c>
      <c r="F20" s="7">
        <v>3959</v>
      </c>
      <c r="G20" s="7">
        <v>3817</v>
      </c>
      <c r="H20" s="8">
        <f t="shared" si="0"/>
        <v>3817.33</v>
      </c>
      <c r="I20" s="9">
        <f t="shared" si="1"/>
        <v>141.500294463769</v>
      </c>
      <c r="J20" s="9">
        <f t="shared" si="2"/>
        <v>3.7067870596403507</v>
      </c>
      <c r="K20" s="8">
        <f t="shared" si="3"/>
        <v>11451.99</v>
      </c>
    </row>
    <row r="21" spans="1:12" ht="39.6">
      <c r="A21" s="11">
        <v>15</v>
      </c>
      <c r="B21" s="6" t="s">
        <v>27</v>
      </c>
      <c r="C21" s="14" t="s">
        <v>11</v>
      </c>
      <c r="D21" s="11">
        <v>1</v>
      </c>
      <c r="E21" s="7">
        <v>407</v>
      </c>
      <c r="F21" s="7">
        <v>432</v>
      </c>
      <c r="G21" s="7">
        <v>414</v>
      </c>
      <c r="H21" s="8">
        <f t="shared" si="0"/>
        <v>417.67</v>
      </c>
      <c r="I21" s="9">
        <f t="shared" si="1"/>
        <v>12.897028081435401</v>
      </c>
      <c r="J21" s="9">
        <f t="shared" si="2"/>
        <v>3.0878511938696578</v>
      </c>
      <c r="K21" s="8">
        <f t="shared" si="3"/>
        <v>417.67</v>
      </c>
    </row>
    <row r="22" spans="1:12" ht="26.4">
      <c r="A22" s="11">
        <v>16</v>
      </c>
      <c r="B22" s="6" t="s">
        <v>28</v>
      </c>
      <c r="C22" s="14" t="s">
        <v>11</v>
      </c>
      <c r="D22" s="11">
        <v>1</v>
      </c>
      <c r="E22" s="7">
        <v>4972</v>
      </c>
      <c r="F22" s="7">
        <v>6432</v>
      </c>
      <c r="G22" s="7">
        <v>6202</v>
      </c>
      <c r="H22" s="8">
        <f t="shared" si="0"/>
        <v>5868.67</v>
      </c>
      <c r="I22" s="9">
        <f t="shared" si="1"/>
        <v>785.00530783768318</v>
      </c>
      <c r="J22" s="9">
        <f t="shared" si="2"/>
        <v>13.376204622813741</v>
      </c>
      <c r="K22" s="8">
        <f t="shared" si="3"/>
        <v>5868.67</v>
      </c>
      <c r="L22" s="19"/>
    </row>
    <row r="23" spans="1:12" ht="26.4">
      <c r="A23" s="11">
        <v>17</v>
      </c>
      <c r="B23" s="6" t="s">
        <v>29</v>
      </c>
      <c r="C23" s="14" t="s">
        <v>11</v>
      </c>
      <c r="D23" s="11">
        <v>1</v>
      </c>
      <c r="E23" s="7">
        <v>953</v>
      </c>
      <c r="F23" s="7">
        <v>1026</v>
      </c>
      <c r="G23" s="7">
        <v>989</v>
      </c>
      <c r="H23" s="8">
        <f t="shared" si="0"/>
        <v>989.33</v>
      </c>
      <c r="I23" s="9">
        <f t="shared" si="1"/>
        <v>36.501141534660711</v>
      </c>
      <c r="J23" s="9">
        <f t="shared" si="2"/>
        <v>3.6894809148272776</v>
      </c>
      <c r="K23" s="8">
        <f t="shared" si="3"/>
        <v>989.33</v>
      </c>
    </row>
    <row r="24" spans="1:12" ht="26.4">
      <c r="A24" s="20">
        <v>18</v>
      </c>
      <c r="B24" s="6" t="s">
        <v>30</v>
      </c>
      <c r="C24" s="20" t="s">
        <v>11</v>
      </c>
      <c r="D24" s="20">
        <v>2</v>
      </c>
      <c r="E24" s="7">
        <v>2771</v>
      </c>
      <c r="F24" s="7">
        <v>2984</v>
      </c>
      <c r="G24" s="7">
        <v>2878</v>
      </c>
      <c r="H24" s="8">
        <f t="shared" ref="H24" si="8">ROUND(AVERAGE(E24:G24),2)</f>
        <v>2877.67</v>
      </c>
      <c r="I24" s="9">
        <f t="shared" ref="I24" si="9">SQRT(VAR(E24:G24))</f>
        <v>106.50039123558811</v>
      </c>
      <c r="J24" s="9">
        <f t="shared" ref="J24" si="10">I24/H24*100</f>
        <v>3.7009244018802749</v>
      </c>
      <c r="K24" s="8">
        <f t="shared" ref="K24" si="11">ROUND(H24*D24,2)</f>
        <v>5755.34</v>
      </c>
      <c r="L24" s="19"/>
    </row>
    <row r="25" spans="1:12" ht="26.4">
      <c r="A25" s="11">
        <v>19</v>
      </c>
      <c r="B25" s="6" t="s">
        <v>31</v>
      </c>
      <c r="C25" s="14" t="s">
        <v>11</v>
      </c>
      <c r="D25" s="11">
        <v>1</v>
      </c>
      <c r="E25" s="7">
        <v>1590</v>
      </c>
      <c r="F25" s="7">
        <v>1723</v>
      </c>
      <c r="G25" s="7">
        <v>1660</v>
      </c>
      <c r="H25" s="8">
        <f t="shared" si="0"/>
        <v>1657.67</v>
      </c>
      <c r="I25" s="9">
        <f t="shared" si="1"/>
        <v>66.530694670455176</v>
      </c>
      <c r="J25" s="9">
        <f t="shared" si="2"/>
        <v>4.0135065887936179</v>
      </c>
      <c r="K25" s="8">
        <f t="shared" si="3"/>
        <v>1657.67</v>
      </c>
    </row>
    <row r="26" spans="1:12">
      <c r="K26" s="10">
        <f>SUM(K7:K25)</f>
        <v>190371.67</v>
      </c>
    </row>
    <row r="27" spans="1:12">
      <c r="B27" s="13"/>
    </row>
    <row r="28" spans="1:12">
      <c r="B28" s="28"/>
      <c r="C28" s="28"/>
    </row>
    <row r="29" spans="1:12">
      <c r="B29" s="13"/>
    </row>
  </sheetData>
  <mergeCells count="11">
    <mergeCell ref="B28:C28"/>
    <mergeCell ref="H1:K1"/>
    <mergeCell ref="H2:K2"/>
    <mergeCell ref="F3:H3"/>
    <mergeCell ref="I3:K3"/>
    <mergeCell ref="A5:A6"/>
    <mergeCell ref="B5:B6"/>
    <mergeCell ref="C5:C6"/>
    <mergeCell ref="D5:D6"/>
    <mergeCell ref="H5:J5"/>
    <mergeCell ref="E5:G5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2026-09-03T05:32:49Z</dcterms:modified>
</cp:coreProperties>
</file>