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/>
  </bookViews>
  <sheets>
    <sheet name="лист 1" sheetId="1" r:id="rId1"/>
  </sheets>
  <definedNames>
    <definedName name="_xlnm.Print_Area" localSheetId="0">'лист 1'!$A$1:$Q$27</definedName>
  </definedNames>
  <calcPr calcId="144525" refMode="R1C1"/>
</workbook>
</file>

<file path=xl/calcChain.xml><?xml version="1.0" encoding="utf-8"?>
<calcChain xmlns="http://schemas.openxmlformats.org/spreadsheetml/2006/main">
  <c r="I13" i="1" l="1"/>
  <c r="J13" i="1" s="1"/>
  <c r="H13" i="1" l="1"/>
  <c r="I16" i="1"/>
  <c r="H16" i="1" s="1"/>
  <c r="I15" i="1"/>
  <c r="H15" i="1" s="1"/>
  <c r="I12" i="1"/>
  <c r="J12" i="1" s="1"/>
  <c r="J17" i="1" l="1"/>
  <c r="F18" i="1" s="1"/>
</calcChain>
</file>

<file path=xl/sharedStrings.xml><?xml version="1.0" encoding="utf-8"?>
<sst xmlns="http://schemas.openxmlformats.org/spreadsheetml/2006/main" count="26" uniqueCount="24">
  <si>
    <t>Обоснование начальной (максимальной) цены контракта</t>
  </si>
  <si>
    <t>На основании пункта 1 части 1 статьи 22 Федерального закона от 05.04.2013 г. № 44-ФЗ начальная (максимальная) цена контракта определена заказчиком методом сопоставимых рыночных цен (анализа рынка). Источниками информации о ценах услуг, являющихся предметом закупки, являлись исследования рынка, проведенные по инициативе заказчика на основании коммерческих и ценовых предложений исполнителей (основание – пункт 8 части 18 статьи 22 Федерального закона от 05.04.2013 г. № 44-ФЗ). Расчет начальной (максимальной) цены контракта представлен в таблице:</t>
  </si>
  <si>
    <t>№ п/п</t>
  </si>
  <si>
    <t>Наименование услуги</t>
  </si>
  <si>
    <t>Ед. изм.</t>
  </si>
  <si>
    <t>Кол-во</t>
  </si>
  <si>
    <t xml:space="preserve">Коммерческие предложения исполнителей. </t>
  </si>
  <si>
    <t>Коэффициент вариации *</t>
  </si>
  <si>
    <t>Средняя цена за ед., руб.</t>
  </si>
  <si>
    <t>Всего, руб.</t>
  </si>
  <si>
    <t>Цена за ед., руб.</t>
  </si>
  <si>
    <t>-</t>
  </si>
  <si>
    <t>m</t>
  </si>
  <si>
    <t>ИТОГО</t>
  </si>
  <si>
    <t xml:space="preserve"> </t>
  </si>
  <si>
    <t xml:space="preserve">Начальная (максимальная) цена контракта составляет </t>
  </si>
  <si>
    <t>Объект закупки:  закупка чек лент и этикеток</t>
  </si>
  <si>
    <t>Чек лента</t>
  </si>
  <si>
    <t>Этикетки</t>
  </si>
  <si>
    <t>рул</t>
  </si>
  <si>
    <t>упак</t>
  </si>
  <si>
    <t>Поставщик №1 от 22.05.2026</t>
  </si>
  <si>
    <t>Поставщик №2 от 17.05.2026</t>
  </si>
  <si>
    <t>Поставщик №3 от 18.05.2026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</si>
</sst>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Alignment="1">
      <alignment vertical="top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top"/>
    </xf>
    <xf numFmtId="0" fontId="4" fillId="0" borderId="0" xfId="0" applyFont="1" applyBorder="1" applyAlignment="1">
      <alignment vertical="center" wrapText="1"/>
    </xf>
    <xf numFmtId="0" fontId="0" fillId="0" borderId="0" xfId="0" applyBorder="1"/>
    <xf numFmtId="0" fontId="5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2" fontId="6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16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2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12"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tabSelected="1" view="pageBreakPreview" topLeftCell="A4" zoomScaleNormal="100" zoomScaleSheetLayoutView="100" workbookViewId="0">
      <selection activeCell="L11" sqref="L11"/>
    </sheetView>
  </sheetViews>
  <sheetFormatPr defaultRowHeight="15" x14ac:dyDescent="0.25"/>
  <cols>
    <col min="1" max="1" width="4.5703125" customWidth="1"/>
    <col min="2" max="2" width="23.7109375" customWidth="1"/>
    <col min="3" max="3" width="7.85546875" customWidth="1"/>
    <col min="4" max="4" width="7.42578125" customWidth="1"/>
    <col min="5" max="5" width="13.5703125" customWidth="1"/>
    <col min="6" max="7" width="14.85546875" customWidth="1"/>
    <col min="8" max="8" width="12.28515625" customWidth="1"/>
    <col min="9" max="9" width="13.42578125" customWidth="1"/>
    <col min="10" max="10" width="12.28515625" customWidth="1"/>
    <col min="11" max="11" width="18.42578125" customWidth="1"/>
    <col min="12" max="12" width="18.28515625" customWidth="1"/>
    <col min="14" max="14" width="2.5703125" customWidth="1"/>
  </cols>
  <sheetData>
    <row r="1" spans="1:15" x14ac:dyDescent="0.25">
      <c r="B1" s="1"/>
    </row>
    <row r="2" spans="1:15" x14ac:dyDescent="0.25">
      <c r="B2" s="1"/>
    </row>
    <row r="3" spans="1:15" ht="25.5" customHeight="1" x14ac:dyDescent="0.25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"/>
      <c r="M3" s="2"/>
      <c r="N3" s="2"/>
      <c r="O3" s="2"/>
    </row>
    <row r="4" spans="1:15" ht="15" customHeight="1" x14ac:dyDescent="0.25">
      <c r="A4" s="23" t="s">
        <v>16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3"/>
      <c r="M4" s="4"/>
      <c r="N4" s="4"/>
      <c r="O4" s="4"/>
    </row>
    <row r="5" spans="1:15" x14ac:dyDescent="0.25">
      <c r="C5" s="1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87.75" customHeight="1" x14ac:dyDescent="0.25">
      <c r="A6" s="24" t="s">
        <v>1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5"/>
      <c r="M6" s="4"/>
      <c r="N6" s="4"/>
      <c r="O6" s="4"/>
    </row>
    <row r="8" spans="1:15" ht="25.5" customHeight="1" x14ac:dyDescent="0.25">
      <c r="A8" s="25" t="s">
        <v>2</v>
      </c>
      <c r="B8" s="26" t="s">
        <v>3</v>
      </c>
      <c r="C8" s="26" t="s">
        <v>4</v>
      </c>
      <c r="D8" s="26" t="s">
        <v>5</v>
      </c>
      <c r="E8" s="27" t="s">
        <v>6</v>
      </c>
      <c r="F8" s="28"/>
      <c r="G8" s="29"/>
      <c r="H8" s="26" t="s">
        <v>7</v>
      </c>
      <c r="I8" s="26" t="s">
        <v>8</v>
      </c>
      <c r="J8" s="26" t="s">
        <v>9</v>
      </c>
    </row>
    <row r="9" spans="1:15" ht="15.75" customHeight="1" x14ac:dyDescent="0.25">
      <c r="A9" s="25"/>
      <c r="B9" s="26"/>
      <c r="C9" s="26"/>
      <c r="D9" s="26"/>
      <c r="E9" s="27" t="s">
        <v>10</v>
      </c>
      <c r="F9" s="28"/>
      <c r="G9" s="29"/>
      <c r="H9" s="26"/>
      <c r="I9" s="26"/>
      <c r="J9" s="26"/>
    </row>
    <row r="10" spans="1:15" ht="15" customHeight="1" x14ac:dyDescent="0.25">
      <c r="A10" s="25"/>
      <c r="B10" s="26"/>
      <c r="C10" s="26"/>
      <c r="D10" s="26"/>
      <c r="E10" s="31" t="s">
        <v>21</v>
      </c>
      <c r="F10" s="31" t="s">
        <v>22</v>
      </c>
      <c r="G10" s="31" t="s">
        <v>23</v>
      </c>
      <c r="H10" s="26"/>
      <c r="I10" s="26"/>
      <c r="J10" s="26"/>
      <c r="L10" s="6"/>
    </row>
    <row r="11" spans="1:15" ht="55.5" customHeight="1" x14ac:dyDescent="0.25">
      <c r="A11" s="25"/>
      <c r="B11" s="26"/>
      <c r="C11" s="26"/>
      <c r="D11" s="26"/>
      <c r="E11" s="31"/>
      <c r="F11" s="31"/>
      <c r="G11" s="31"/>
      <c r="H11" s="26"/>
      <c r="I11" s="26"/>
      <c r="J11" s="26"/>
      <c r="L11" s="6"/>
    </row>
    <row r="12" spans="1:15" ht="31.5" customHeight="1" x14ac:dyDescent="0.25">
      <c r="A12" s="7">
        <v>1</v>
      </c>
      <c r="B12" s="19" t="s">
        <v>17</v>
      </c>
      <c r="C12" s="18" t="s">
        <v>19</v>
      </c>
      <c r="D12" s="20">
        <v>250</v>
      </c>
      <c r="E12" s="17">
        <v>270</v>
      </c>
      <c r="F12" s="17">
        <v>280</v>
      </c>
      <c r="G12" s="17">
        <v>353.5</v>
      </c>
      <c r="H12" s="17">
        <v>21</v>
      </c>
      <c r="I12" s="17">
        <f t="shared" ref="I12:I16" si="0">(E12+F12+G12)/3</f>
        <v>301.16666666666669</v>
      </c>
      <c r="J12" s="17">
        <f>I12*D12</f>
        <v>75291.666666666672</v>
      </c>
      <c r="K12" s="9"/>
      <c r="L12" s="6"/>
      <c r="M12" s="10" t="s">
        <v>11</v>
      </c>
      <c r="N12" s="10"/>
    </row>
    <row r="13" spans="1:15" ht="29.25" customHeight="1" x14ac:dyDescent="0.25">
      <c r="A13" s="7">
        <v>2</v>
      </c>
      <c r="B13" s="19" t="s">
        <v>18</v>
      </c>
      <c r="C13" s="21" t="s">
        <v>20</v>
      </c>
      <c r="D13" s="20">
        <v>80</v>
      </c>
      <c r="E13" s="17">
        <v>560</v>
      </c>
      <c r="F13" s="17">
        <v>570</v>
      </c>
      <c r="G13" s="17">
        <v>506</v>
      </c>
      <c r="H13" s="17">
        <f t="shared" ref="H13" si="1">ROUND(STDEV(E13,F13,G13)/I13*100,2)</f>
        <v>6.31</v>
      </c>
      <c r="I13" s="17">
        <f t="shared" ref="I13" si="2">(E13+F13+G13)/3</f>
        <v>545.33333333333337</v>
      </c>
      <c r="J13" s="17">
        <f>I13*D13</f>
        <v>43626.666666666672</v>
      </c>
      <c r="K13" s="9"/>
      <c r="L13" s="6"/>
      <c r="M13" s="10" t="s">
        <v>11</v>
      </c>
      <c r="N13" s="10"/>
    </row>
    <row r="14" spans="1:15" ht="27.75" customHeight="1" x14ac:dyDescent="0.25">
      <c r="A14" s="7"/>
      <c r="B14" s="19"/>
      <c r="C14" s="18"/>
      <c r="D14" s="20"/>
      <c r="E14" s="17"/>
      <c r="F14" s="17"/>
      <c r="G14" s="17"/>
      <c r="H14" s="17"/>
      <c r="I14" s="17"/>
      <c r="J14" s="17"/>
      <c r="K14" s="9"/>
      <c r="L14" s="6"/>
      <c r="M14" s="10" t="s">
        <v>11</v>
      </c>
      <c r="N14" s="10"/>
    </row>
    <row r="15" spans="1:15" hidden="1" x14ac:dyDescent="0.25">
      <c r="A15" s="7">
        <v>2</v>
      </c>
      <c r="B15" s="16"/>
      <c r="C15" s="15"/>
      <c r="D15" s="15"/>
      <c r="E15" s="17"/>
      <c r="F15" s="17"/>
      <c r="G15" s="17"/>
      <c r="H15" s="17" t="e">
        <f t="shared" ref="H15:H16" si="3">ROUND(STDEV(E15,F15,G15)/I15*100,2)</f>
        <v>#DIV/0!</v>
      </c>
      <c r="I15" s="17">
        <f t="shared" si="0"/>
        <v>0</v>
      </c>
      <c r="J15" s="17"/>
      <c r="K15" s="9"/>
    </row>
    <row r="16" spans="1:15" hidden="1" x14ac:dyDescent="0.25">
      <c r="A16" s="7" t="s">
        <v>12</v>
      </c>
      <c r="B16" s="16"/>
      <c r="C16" s="15"/>
      <c r="D16" s="15"/>
      <c r="E16" s="17"/>
      <c r="F16" s="17"/>
      <c r="G16" s="17"/>
      <c r="H16" s="17" t="e">
        <f t="shared" si="3"/>
        <v>#DIV/0!</v>
      </c>
      <c r="I16" s="17">
        <f t="shared" si="0"/>
        <v>0</v>
      </c>
      <c r="J16" s="17"/>
      <c r="K16" s="9"/>
    </row>
    <row r="17" spans="1:12" x14ac:dyDescent="0.25">
      <c r="A17" s="8"/>
      <c r="B17" s="8" t="s">
        <v>13</v>
      </c>
      <c r="C17" s="8" t="s">
        <v>14</v>
      </c>
      <c r="D17" s="8"/>
      <c r="E17" s="11"/>
      <c r="F17" s="11"/>
      <c r="G17" s="11"/>
      <c r="H17" s="11"/>
      <c r="I17" s="11"/>
      <c r="J17" s="11">
        <f>SUM(J12:J16)</f>
        <v>118918.33333333334</v>
      </c>
    </row>
    <row r="18" spans="1:12" ht="27.75" customHeight="1" x14ac:dyDescent="0.25">
      <c r="B18" s="12" t="s">
        <v>15</v>
      </c>
      <c r="F18" s="13">
        <f>J17</f>
        <v>118918.33333333334</v>
      </c>
      <c r="G18" s="13"/>
    </row>
    <row r="19" spans="1:12" ht="37.5" customHeight="1" x14ac:dyDescent="0.25"/>
    <row r="20" spans="1:12" ht="31.5" customHeight="1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14"/>
    </row>
    <row r="27" spans="1:12" x14ac:dyDescent="0.25">
      <c r="K27" s="1"/>
    </row>
  </sheetData>
  <mergeCells count="16">
    <mergeCell ref="B20:K20"/>
    <mergeCell ref="J8:J11"/>
    <mergeCell ref="E9:G9"/>
    <mergeCell ref="E10:E11"/>
    <mergeCell ref="F10:F11"/>
    <mergeCell ref="G10:G11"/>
    <mergeCell ref="A3:K3"/>
    <mergeCell ref="A4:K4"/>
    <mergeCell ref="A6:K6"/>
    <mergeCell ref="A8:A11"/>
    <mergeCell ref="B8:B11"/>
    <mergeCell ref="C8:C11"/>
    <mergeCell ref="D8:D11"/>
    <mergeCell ref="E8:G8"/>
    <mergeCell ref="H8:H11"/>
    <mergeCell ref="I8:I11"/>
  </mergeCells>
  <conditionalFormatting sqref="H12">
    <cfRule type="cellIs" dxfId="11" priority="24" operator="greaterThan">
      <formula>30</formula>
    </cfRule>
  </conditionalFormatting>
  <conditionalFormatting sqref="E12:G12">
    <cfRule type="cellIs" dxfId="10" priority="22" operator="equal">
      <formula>0</formula>
    </cfRule>
    <cfRule type="cellIs" dxfId="9" priority="23" operator="equal">
      <formula>0</formula>
    </cfRule>
  </conditionalFormatting>
  <conditionalFormatting sqref="K12">
    <cfRule type="containsText" dxfId="8" priority="21" operator="containsText" text="НЕОДНОРОДНЫЕ">
      <formula>NOT(ISERROR(SEARCH("НЕОДНОРОДНЫЕ",K12)))</formula>
    </cfRule>
  </conditionalFormatting>
  <conditionalFormatting sqref="H14:H16">
    <cfRule type="cellIs" dxfId="7" priority="16" operator="greaterThan">
      <formula>30</formula>
    </cfRule>
  </conditionalFormatting>
  <conditionalFormatting sqref="E14:G16">
    <cfRule type="cellIs" dxfId="6" priority="14" operator="equal">
      <formula>0</formula>
    </cfRule>
    <cfRule type="cellIs" dxfId="5" priority="15" operator="equal">
      <formula>0</formula>
    </cfRule>
  </conditionalFormatting>
  <conditionalFormatting sqref="K14:K16">
    <cfRule type="containsText" dxfId="4" priority="13" operator="containsText" text="НЕОДНОРОДНЫЕ">
      <formula>NOT(ISERROR(SEARCH("НЕОДНОРОДНЫЕ",K14)))</formula>
    </cfRule>
  </conditionalFormatting>
  <conditionalFormatting sqref="K13">
    <cfRule type="containsText" dxfId="3" priority="1" operator="containsText" text="НЕОДНОРОДНЫЕ">
      <formula>NOT(ISERROR(SEARCH("НЕОДНОРОДНЫЕ",K13)))</formula>
    </cfRule>
  </conditionalFormatting>
  <conditionalFormatting sqref="H13">
    <cfRule type="cellIs" dxfId="2" priority="4" operator="greaterThan">
      <formula>30</formula>
    </cfRule>
  </conditionalFormatting>
  <conditionalFormatting sqref="E13:G13">
    <cfRule type="cellIs" dxfId="1" priority="2" operator="equal">
      <formula>0</formula>
    </cfRule>
    <cfRule type="cellIs" dxfId="0" priority="3" operator="equal">
      <formula>0</formula>
    </cfRule>
  </conditionalFormatting>
  <dataValidations count="1">
    <dataValidation type="decimal" operator="greaterThan" allowBlank="1" showInputMessage="1" showErrorMessage="1" sqref="L18 K17">
      <formula1>30</formula1>
    </dataValidation>
  </dataValidation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Чегодаева Елена Викторовна</dc:creator>
  <cp:lastModifiedBy>Пишкова Евгения Александровна</cp:lastModifiedBy>
  <cp:lastPrinted>2026-05-20T04:00:06Z</cp:lastPrinted>
  <dcterms:created xsi:type="dcterms:W3CDTF">2023-07-20T06:58:38Z</dcterms:created>
  <dcterms:modified xsi:type="dcterms:W3CDTF">2026-05-20T04:04:38Z</dcterms:modified>
</cp:coreProperties>
</file>