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8800" windowHeight="11100"/>
  </bookViews>
  <sheets>
    <sheet name="Расчет факта" sheetId="3" r:id="rId1"/>
  </sheets>
  <calcPr calcId="125725"/>
</workbook>
</file>

<file path=xl/calcChain.xml><?xml version="1.0" encoding="utf-8"?>
<calcChain xmlns="http://schemas.openxmlformats.org/spreadsheetml/2006/main">
  <c r="Q5" i="3"/>
  <c r="O6"/>
  <c r="O5"/>
  <c r="Q6" l="1"/>
  <c r="N5"/>
  <c r="N6" l="1"/>
  <c r="Q7" l="1"/>
  <c r="K6" l="1"/>
  <c r="L6" s="1"/>
  <c r="M6" s="1"/>
  <c r="K5"/>
  <c r="L5" l="1"/>
  <c r="M5" s="1"/>
  <c r="K8" l="1"/>
</calcChain>
</file>

<file path=xl/sharedStrings.xml><?xml version="1.0" encoding="utf-8"?>
<sst xmlns="http://schemas.openxmlformats.org/spreadsheetml/2006/main" count="26" uniqueCount="25">
  <si>
    <t>№</t>
  </si>
  <si>
    <t>Наименование предмета контракта</t>
  </si>
  <si>
    <t>Среднее квадратичное отклонение</t>
  </si>
  <si>
    <t xml:space="preserve">Средняя арифметическая цена за единицу     &lt;ц&gt; </t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</si>
  <si>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</si>
  <si>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</si>
  <si>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округления цены за единицу (руб.)</t>
  </si>
  <si>
    <t>Н(М)ЦК, ЦКЕП, определяемая методом сопоставимых рыночных цен (анализа рынка)*</t>
  </si>
  <si>
    <t>Оценка однородности совокупности значений выявленных цен, используемых в расчете Н(М)ЦК, ЦКЕП</t>
  </si>
  <si>
    <t>Заказчик: ФКУ "Уралуправтодор"</t>
  </si>
  <si>
    <t>Офисная мебель</t>
  </si>
  <si>
    <t>19.20.21.100</t>
  </si>
  <si>
    <t>ОКПД</t>
  </si>
  <si>
    <r>
      <t>Коэффициент вариации цен V (%)</t>
    </r>
    <r>
      <rPr>
        <i/>
        <sz val="10"/>
        <color indexed="8"/>
        <rFont val="Times New Roman"/>
        <family val="1"/>
        <charset val="204"/>
      </rPr>
      <t xml:space="preserve"> (не должен превышать 33%)</t>
    </r>
  </si>
  <si>
    <r>
      <rPr>
        <b/>
        <sz val="10"/>
        <color indexed="8"/>
        <rFont val="Times New Roman"/>
        <family val="1"/>
        <charset val="204"/>
      </rPr>
      <t xml:space="preserve">Расчет Н(М)ЦК по формуле </t>
    </r>
    <r>
      <rPr>
        <sz val="10"/>
        <color indexed="8"/>
        <rFont val="Times New Roman"/>
        <family val="1"/>
        <charset val="204"/>
      </rPr>
      <t xml:space="preserve">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</si>
  <si>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Ценовая информация № 1</t>
  </si>
  <si>
    <t>Ценовая информация № 2</t>
  </si>
  <si>
    <t>Ценовая информация № 3</t>
  </si>
  <si>
    <t xml:space="preserve"> Обоснование начальной (максимальной) цены  контракта, цены контракта заключаемого с единственным поставщиком (подрядчиком, исполнителем) 
</t>
  </si>
  <si>
    <t>Кол-во мес.</t>
  </si>
  <si>
    <t>Абонентская плата</t>
  </si>
  <si>
    <t>Кол-во абон. линий</t>
  </si>
  <si>
    <t>Местные телефонные соединения</t>
  </si>
  <si>
    <t xml:space="preserve">Начальная (максимальная) цена контракта  согласно расчета составила:  </t>
  </si>
  <si>
    <t xml:space="preserve">Расчет произвел: диспетчер - С.Б. Николаев </t>
  </si>
</sst>
</file>

<file path=xl/styles.xml><?xml version="1.0" encoding="utf-8"?>
<styleSheet xmlns="http://schemas.openxmlformats.org/spreadsheetml/2006/main">
  <numFmts count="6">
    <numFmt numFmtId="43" formatCode="_-* #,##0.00\ _₽_-;\-* #,##0.00\ _₽_-;_-* &quot;-&quot;??\ _₽_-;_-@_-"/>
    <numFmt numFmtId="164" formatCode="0.0000"/>
    <numFmt numFmtId="165" formatCode="0.00000"/>
    <numFmt numFmtId="166" formatCode="#,##0.00000"/>
    <numFmt numFmtId="167" formatCode="_-* #,##0.00\ [$₽-419]_-;\-* #,##0.00\ [$₽-419]_-;_-* &quot;-&quot;??\ [$₽-419]_-;_-@_-"/>
    <numFmt numFmtId="168" formatCode="_-* #,##0\ _₽_-;\-* #,##0\ _₽_-;_-* &quot;-&quot;??\ _₽_-;_-@_-"/>
  </numFmts>
  <fonts count="16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u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b/>
      <sz val="12"/>
      <color rgb="FF3F3F3F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indexed="64"/>
      </top>
      <bottom style="thin">
        <color rgb="FF3F3F3F"/>
      </bottom>
      <diagonal/>
    </border>
    <border>
      <left/>
      <right style="thin">
        <color rgb="FF3F3F3F"/>
      </right>
      <top style="thin">
        <color indexed="64"/>
      </top>
      <bottom style="thin">
        <color rgb="FF3F3F3F"/>
      </bottom>
      <diagonal/>
    </border>
    <border>
      <left/>
      <right style="thin">
        <color rgb="FF3F3F3F"/>
      </right>
      <top style="thin">
        <color indexed="64"/>
      </top>
      <bottom/>
      <diagonal/>
    </border>
  </borders>
  <cellStyleXfs count="3">
    <xf numFmtId="0" fontId="0" fillId="0" borderId="0"/>
    <xf numFmtId="0" fontId="13" fillId="3" borderId="9" applyNumberFormat="0" applyAlignment="0" applyProtection="0"/>
    <xf numFmtId="43" fontId="15" fillId="0" borderId="0" applyFont="0" applyFill="0" applyBorder="0" applyAlignment="0" applyProtection="0"/>
  </cellStyleXfs>
  <cellXfs count="58">
    <xf numFmtId="0" fontId="0" fillId="0" borderId="0" xfId="0"/>
    <xf numFmtId="0" fontId="7" fillId="0" borderId="0" xfId="0" applyFont="1"/>
    <xf numFmtId="0" fontId="1" fillId="0" borderId="2" xfId="0" applyFont="1" applyFill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5" fillId="0" borderId="0" xfId="0" applyFont="1" applyFill="1" applyAlignment="1" applyProtection="1">
      <alignment vertical="center"/>
      <protection locked="0"/>
    </xf>
    <xf numFmtId="0" fontId="9" fillId="0" borderId="0" xfId="0" applyFont="1"/>
    <xf numFmtId="0" fontId="6" fillId="0" borderId="0" xfId="0" applyFont="1"/>
    <xf numFmtId="0" fontId="6" fillId="0" borderId="0" xfId="0" applyFont="1" applyAlignment="1" applyProtection="1">
      <alignment wrapText="1"/>
      <protection locked="0"/>
    </xf>
    <xf numFmtId="164" fontId="6" fillId="0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Fill="1" applyBorder="1" applyAlignment="1">
      <alignment horizontal="center" vertical="center" wrapText="1"/>
    </xf>
    <xf numFmtId="165" fontId="7" fillId="0" borderId="2" xfId="0" applyNumberFormat="1" applyFont="1" applyBorder="1" applyAlignment="1">
      <alignment horizontal="center" vertical="center"/>
    </xf>
    <xf numFmtId="2" fontId="7" fillId="0" borderId="2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6" fillId="0" borderId="0" xfId="0" applyFont="1" applyAlignment="1" applyProtection="1">
      <alignment horizontal="left" vertical="top" wrapText="1"/>
      <protection locked="0"/>
    </xf>
    <xf numFmtId="0" fontId="10" fillId="0" borderId="2" xfId="0" applyFont="1" applyBorder="1" applyAlignment="1">
      <alignment horizontal="left" vertical="center" wrapText="1"/>
    </xf>
    <xf numFmtId="4" fontId="12" fillId="0" borderId="4" xfId="0" applyNumberFormat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/>
    </xf>
    <xf numFmtId="4" fontId="12" fillId="0" borderId="5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165" fontId="7" fillId="0" borderId="5" xfId="0" applyNumberFormat="1" applyFont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 wrapText="1"/>
    </xf>
    <xf numFmtId="166" fontId="1" fillId="0" borderId="5" xfId="0" applyNumberFormat="1" applyFont="1" applyBorder="1" applyAlignment="1">
      <alignment horizontal="center" vertical="center" wrapText="1"/>
    </xf>
    <xf numFmtId="4" fontId="1" fillId="0" borderId="8" xfId="0" applyNumberFormat="1" applyFont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wrapText="1"/>
    </xf>
    <xf numFmtId="167" fontId="9" fillId="2" borderId="5" xfId="0" applyNumberFormat="1" applyFont="1" applyFill="1" applyBorder="1" applyAlignment="1">
      <alignment wrapText="1"/>
    </xf>
    <xf numFmtId="14" fontId="9" fillId="0" borderId="0" xfId="0" applyNumberFormat="1" applyFont="1"/>
    <xf numFmtId="0" fontId="1" fillId="0" borderId="3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6" fillId="0" borderId="0" xfId="0" applyFont="1" applyAlignment="1" applyProtection="1">
      <alignment horizontal="center" wrapText="1"/>
      <protection locked="0"/>
    </xf>
    <xf numFmtId="0" fontId="2" fillId="0" borderId="2" xfId="0" applyFont="1" applyBorder="1" applyAlignment="1">
      <alignment horizontal="center" vertical="top" wrapText="1"/>
    </xf>
    <xf numFmtId="168" fontId="2" fillId="0" borderId="6" xfId="2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168" fontId="1" fillId="0" borderId="0" xfId="0" applyNumberFormat="1" applyFont="1" applyFill="1" applyBorder="1" applyAlignment="1">
      <alignment vertical="center" wrapText="1"/>
    </xf>
    <xf numFmtId="166" fontId="2" fillId="0" borderId="2" xfId="0" applyNumberFormat="1" applyFont="1" applyBorder="1" applyAlignment="1">
      <alignment horizontal="center" vertical="center" wrapText="1"/>
    </xf>
    <xf numFmtId="168" fontId="7" fillId="0" borderId="0" xfId="0" applyNumberFormat="1" applyFont="1"/>
    <xf numFmtId="0" fontId="6" fillId="0" borderId="0" xfId="0" applyFont="1" applyAlignment="1" applyProtection="1">
      <alignment horizontal="center" wrapText="1"/>
      <protection locked="0"/>
    </xf>
    <xf numFmtId="0" fontId="6" fillId="0" borderId="0" xfId="0" applyFont="1" applyAlignment="1" applyProtection="1">
      <alignment horizontal="left" wrapText="1"/>
      <protection locked="0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 vertical="center" textRotation="90" wrapText="1"/>
    </xf>
    <xf numFmtId="2" fontId="1" fillId="0" borderId="2" xfId="0" applyNumberFormat="1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167" fontId="14" fillId="3" borderId="10" xfId="1" applyNumberFormat="1" applyFont="1" applyBorder="1" applyAlignment="1">
      <alignment horizontal="center" vertical="center" readingOrder="1"/>
    </xf>
    <xf numFmtId="167" fontId="14" fillId="3" borderId="11" xfId="1" applyNumberFormat="1" applyFont="1" applyBorder="1" applyAlignment="1">
      <alignment horizontal="center" vertical="center" readingOrder="1"/>
    </xf>
    <xf numFmtId="0" fontId="4" fillId="0" borderId="7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</cellXfs>
  <cellStyles count="3">
    <cellStyle name="Вывод" xfId="1" builtinId="21"/>
    <cellStyle name="Обычный" xfId="0" builtinId="0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19050</xdr:colOff>
      <xdr:row>3</xdr:row>
      <xdr:rowOff>952500</xdr:rowOff>
    </xdr:from>
    <xdr:to>
      <xdr:col>13</xdr:col>
      <xdr:colOff>0</xdr:colOff>
      <xdr:row>3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58100" y="2524125"/>
          <a:ext cx="10096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47625</xdr:colOff>
      <xdr:row>3</xdr:row>
      <xdr:rowOff>904875</xdr:rowOff>
    </xdr:from>
    <xdr:to>
      <xdr:col>12</xdr:col>
      <xdr:colOff>19050</xdr:colOff>
      <xdr:row>3</xdr:row>
      <xdr:rowOff>1343025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581775" y="2476500"/>
          <a:ext cx="10763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19050</xdr:colOff>
      <xdr:row>3</xdr:row>
      <xdr:rowOff>1600200</xdr:rowOff>
    </xdr:from>
    <xdr:to>
      <xdr:col>13</xdr:col>
      <xdr:colOff>1504950</xdr:colOff>
      <xdr:row>3</xdr:row>
      <xdr:rowOff>1962150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686800" y="3171825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266700</xdr:colOff>
      <xdr:row>3</xdr:row>
      <xdr:rowOff>1400175</xdr:rowOff>
    </xdr:from>
    <xdr:to>
      <xdr:col>13</xdr:col>
      <xdr:colOff>419100</xdr:colOff>
      <xdr:row>3</xdr:row>
      <xdr:rowOff>1628775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934450" y="29718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7"/>
  <sheetViews>
    <sheetView tabSelected="1" zoomScale="85" zoomScaleNormal="85" workbookViewId="0">
      <selection activeCell="L19" sqref="L19"/>
    </sheetView>
  </sheetViews>
  <sheetFormatPr defaultColWidth="9.140625" defaultRowHeight="12.75"/>
  <cols>
    <col min="1" max="1" width="4.7109375" style="1" customWidth="1"/>
    <col min="2" max="2" width="2.85546875" style="1" hidden="1" customWidth="1"/>
    <col min="3" max="3" width="34.42578125" style="1" customWidth="1"/>
    <col min="4" max="5" width="12.5703125" style="1" hidden="1" customWidth="1"/>
    <col min="6" max="6" width="8.85546875" style="1" customWidth="1"/>
    <col min="7" max="7" width="8.7109375" style="1" customWidth="1"/>
    <col min="8" max="8" width="10.85546875" style="1" customWidth="1"/>
    <col min="9" max="9" width="10.5703125" style="1" customWidth="1"/>
    <col min="10" max="10" width="11.7109375" style="1" customWidth="1"/>
    <col min="11" max="11" width="12.5703125" style="1" customWidth="1"/>
    <col min="12" max="12" width="16.5703125" style="1" customWidth="1"/>
    <col min="13" max="13" width="15.42578125" style="1" customWidth="1"/>
    <col min="14" max="14" width="24.140625" style="1" customWidth="1"/>
    <col min="15" max="15" width="12.85546875" style="1" customWidth="1"/>
    <col min="16" max="16" width="13" style="1" customWidth="1"/>
    <col min="17" max="17" width="18.28515625" style="1" customWidth="1"/>
    <col min="18" max="16384" width="9.140625" style="1"/>
  </cols>
  <sheetData>
    <row r="1" spans="1:17" ht="36" customHeight="1">
      <c r="A1" s="53" t="s">
        <v>18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</row>
    <row r="2" spans="1:17" ht="18" customHeight="1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</row>
    <row r="3" spans="1:17" ht="39" customHeight="1">
      <c r="A3" s="55" t="s">
        <v>0</v>
      </c>
      <c r="B3" s="55" t="s">
        <v>1</v>
      </c>
      <c r="C3" s="55" t="s">
        <v>1</v>
      </c>
      <c r="D3" s="32"/>
      <c r="E3" s="32"/>
      <c r="F3" s="56" t="s">
        <v>21</v>
      </c>
      <c r="G3" s="56" t="s">
        <v>19</v>
      </c>
      <c r="H3" s="46" t="s">
        <v>15</v>
      </c>
      <c r="I3" s="46" t="s">
        <v>16</v>
      </c>
      <c r="J3" s="46" t="s">
        <v>17</v>
      </c>
      <c r="K3" s="47" t="s">
        <v>8</v>
      </c>
      <c r="L3" s="47"/>
      <c r="M3" s="47"/>
      <c r="N3" s="48" t="s">
        <v>7</v>
      </c>
      <c r="O3" s="48"/>
      <c r="P3" s="48"/>
      <c r="Q3" s="48"/>
    </row>
    <row r="4" spans="1:17" ht="158.25" customHeight="1">
      <c r="A4" s="55"/>
      <c r="B4" s="56"/>
      <c r="C4" s="55"/>
      <c r="D4" s="33"/>
      <c r="E4" s="33" t="s">
        <v>12</v>
      </c>
      <c r="F4" s="57"/>
      <c r="G4" s="57"/>
      <c r="H4" s="46"/>
      <c r="I4" s="46"/>
      <c r="J4" s="46"/>
      <c r="K4" s="34" t="s">
        <v>3</v>
      </c>
      <c r="L4" s="34" t="s">
        <v>2</v>
      </c>
      <c r="M4" s="2" t="s">
        <v>13</v>
      </c>
      <c r="N4" s="36" t="s">
        <v>14</v>
      </c>
      <c r="O4" s="3" t="s">
        <v>4</v>
      </c>
      <c r="P4" s="3" t="s">
        <v>5</v>
      </c>
      <c r="Q4" s="3" t="s">
        <v>6</v>
      </c>
    </row>
    <row r="5" spans="1:17" ht="38.25" customHeight="1">
      <c r="A5" s="38">
        <v>1</v>
      </c>
      <c r="B5" s="15" t="s">
        <v>10</v>
      </c>
      <c r="C5" s="27" t="s">
        <v>20</v>
      </c>
      <c r="D5" s="17"/>
      <c r="E5" s="17" t="s">
        <v>11</v>
      </c>
      <c r="F5" s="28">
        <v>16</v>
      </c>
      <c r="G5" s="37">
        <v>3</v>
      </c>
      <c r="H5" s="16">
        <v>305</v>
      </c>
      <c r="I5" s="16">
        <v>235</v>
      </c>
      <c r="J5" s="16">
        <v>329</v>
      </c>
      <c r="K5" s="12">
        <f>ROUND((H5+J5+I5)/3,2)</f>
        <v>289.67</v>
      </c>
      <c r="L5" s="10">
        <f>SQRT(((SUM((POWER(H5-K5,2)),(POWER(I5-K5,2)),(POWER(J5-K5,2)))/(COLUMNS(H5:J5)-1))))</f>
        <v>48.839874590338574</v>
      </c>
      <c r="M5" s="11">
        <f>L5/K5*100</f>
        <v>16.86052217707687</v>
      </c>
      <c r="N5" s="12">
        <f>((F5)*(SUM(H5:J5)/3))</f>
        <v>4634.666666666667</v>
      </c>
      <c r="O5" s="40">
        <f>N5</f>
        <v>4634.666666666667</v>
      </c>
      <c r="P5" s="12">
        <v>4634</v>
      </c>
      <c r="Q5" s="12">
        <f>P5*G5</f>
        <v>13902</v>
      </c>
    </row>
    <row r="6" spans="1:17" ht="38.25" customHeight="1">
      <c r="A6" s="38">
        <v>2</v>
      </c>
      <c r="B6" s="15"/>
      <c r="C6" s="27" t="s">
        <v>22</v>
      </c>
      <c r="D6" s="17"/>
      <c r="E6" s="17"/>
      <c r="F6" s="28"/>
      <c r="G6" s="37">
        <v>3</v>
      </c>
      <c r="H6" s="16">
        <v>800</v>
      </c>
      <c r="I6" s="16">
        <v>500</v>
      </c>
      <c r="J6" s="16">
        <v>1000</v>
      </c>
      <c r="K6" s="12">
        <f>ROUND((H6+J6+I6)/3,2)</f>
        <v>766.67</v>
      </c>
      <c r="L6" s="10">
        <f>SQRT(((SUM((POWER(H6-K6,2)),(POWER(I6-K6,2)),(POWER(J6-K6,2)))/(COLUMNS(H6:J6)-1))))</f>
        <v>251.66114787547164</v>
      </c>
      <c r="M6" s="11">
        <f>L6/K6*100</f>
        <v>32.825224395825018</v>
      </c>
      <c r="N6" s="12">
        <f>(SUM(H6:J6)/3)</f>
        <v>766.66666666666663</v>
      </c>
      <c r="O6" s="40">
        <f>N6</f>
        <v>766.66666666666663</v>
      </c>
      <c r="P6" s="12">
        <v>766</v>
      </c>
      <c r="Q6" s="12">
        <f>P6*G6</f>
        <v>2298</v>
      </c>
    </row>
    <row r="7" spans="1:17" ht="24" customHeight="1">
      <c r="A7" s="18"/>
      <c r="B7" s="19"/>
      <c r="C7" s="19"/>
      <c r="D7" s="19"/>
      <c r="E7" s="19"/>
      <c r="F7" s="9"/>
      <c r="G7" s="39"/>
      <c r="H7" s="20"/>
      <c r="I7" s="20"/>
      <c r="J7" s="20"/>
      <c r="K7" s="21"/>
      <c r="L7" s="22"/>
      <c r="M7" s="23"/>
      <c r="N7" s="24"/>
      <c r="O7" s="25"/>
      <c r="P7" s="26"/>
      <c r="Q7" s="13">
        <f>SUM(Q5:Q6)</f>
        <v>16200</v>
      </c>
    </row>
    <row r="8" spans="1:17" ht="32.25" customHeight="1">
      <c r="A8" s="49" t="s">
        <v>23</v>
      </c>
      <c r="B8" s="49"/>
      <c r="C8" s="49"/>
      <c r="D8" s="49"/>
      <c r="E8" s="49"/>
      <c r="F8" s="49"/>
      <c r="G8" s="49"/>
      <c r="H8" s="49"/>
      <c r="I8" s="49"/>
      <c r="J8" s="50"/>
      <c r="K8" s="51">
        <f>SUM(Q5:Q6)</f>
        <v>16200</v>
      </c>
      <c r="L8" s="52"/>
      <c r="M8" s="30"/>
      <c r="N8" s="30"/>
      <c r="O8" s="29"/>
      <c r="P8" s="29"/>
      <c r="Q8" s="29"/>
    </row>
    <row r="9" spans="1:17" s="4" customFormat="1" ht="15.75" hidden="1">
      <c r="A9" s="42"/>
      <c r="B9" s="42"/>
      <c r="C9" s="42"/>
      <c r="D9" s="42"/>
      <c r="E9" s="42"/>
      <c r="F9" s="42"/>
      <c r="G9" s="42"/>
      <c r="H9" s="7"/>
      <c r="I9" s="7"/>
      <c r="J9" s="8"/>
    </row>
    <row r="10" spans="1:17" s="4" customFormat="1" ht="15.75">
      <c r="A10" s="35"/>
      <c r="B10" s="35"/>
      <c r="C10" s="35"/>
      <c r="D10" s="35"/>
      <c r="E10" s="35"/>
      <c r="F10" s="35"/>
      <c r="G10" s="35"/>
      <c r="H10" s="7"/>
      <c r="I10" s="7"/>
      <c r="J10" s="8"/>
    </row>
    <row r="11" spans="1:17" s="4" customFormat="1" ht="15.75">
      <c r="A11" s="43" t="s">
        <v>24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</row>
    <row r="12" spans="1:17" s="4" customFormat="1" ht="15.75">
      <c r="A12" s="14"/>
      <c r="B12" s="14"/>
      <c r="C12" s="14"/>
      <c r="D12" s="14"/>
      <c r="E12" s="14"/>
      <c r="F12" s="14"/>
      <c r="G12" s="6"/>
      <c r="H12" s="7"/>
      <c r="I12" s="7"/>
      <c r="J12" s="8"/>
      <c r="K12" s="35"/>
      <c r="L12" s="35"/>
    </row>
    <row r="13" spans="1:17" s="4" customFormat="1" ht="11.25" hidden="1" customHeight="1">
      <c r="A13" s="14"/>
      <c r="B13" s="14"/>
      <c r="C13" s="14"/>
      <c r="D13" s="14"/>
      <c r="E13" s="14"/>
      <c r="F13" s="14"/>
      <c r="G13" s="6"/>
      <c r="H13" s="7"/>
      <c r="I13" s="7"/>
      <c r="J13" s="8"/>
      <c r="K13" s="35"/>
      <c r="L13" s="35"/>
    </row>
    <row r="14" spans="1:17" ht="19.5" customHeight="1">
      <c r="A14" s="44" t="s">
        <v>9</v>
      </c>
      <c r="B14" s="45"/>
      <c r="C14" s="45"/>
      <c r="D14" s="45"/>
      <c r="E14" s="45"/>
      <c r="F14" s="45"/>
      <c r="G14" s="45"/>
      <c r="H14" s="45"/>
      <c r="I14" s="45"/>
      <c r="J14" s="45"/>
      <c r="K14" s="5"/>
      <c r="L14" s="31">
        <v>46248</v>
      </c>
    </row>
    <row r="17" spans="11:11">
      <c r="K17" s="41"/>
    </row>
  </sheetData>
  <mergeCells count="17">
    <mergeCell ref="A1:Q1"/>
    <mergeCell ref="A2:Q2"/>
    <mergeCell ref="A3:A4"/>
    <mergeCell ref="B3:B4"/>
    <mergeCell ref="C3:C4"/>
    <mergeCell ref="F3:F4"/>
    <mergeCell ref="G3:G4"/>
    <mergeCell ref="H3:H4"/>
    <mergeCell ref="I3:I4"/>
    <mergeCell ref="A9:G9"/>
    <mergeCell ref="A11:P11"/>
    <mergeCell ref="A14:J14"/>
    <mergeCell ref="J3:J4"/>
    <mergeCell ref="K3:M3"/>
    <mergeCell ref="N3:Q3"/>
    <mergeCell ref="A8:J8"/>
    <mergeCell ref="K8:L8"/>
  </mergeCells>
  <pageMargins left="0.11811023622047245" right="0.11811023622047245" top="0.15748031496062992" bottom="0.15748031496062992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факта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titova</cp:lastModifiedBy>
  <cp:lastPrinted>2026-05-27T06:52:33Z</cp:lastPrinted>
  <dcterms:created xsi:type="dcterms:W3CDTF">2014-01-15T18:15:09Z</dcterms:created>
  <dcterms:modified xsi:type="dcterms:W3CDTF">2026-08-18T06:23:43Z</dcterms:modified>
</cp:coreProperties>
</file>