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montova_VA\AppData\Roaming\1C\1cv8\00000000-0000-0000-0000-000000000000\fe8a87d4-8be0-4d9b-8566-2b54e1bbf3b8\App\"/>
    </mc:Choice>
  </mc:AlternateContent>
  <bookViews>
    <workbookView xWindow="0" yWindow="0" windowWidth="28800" windowHeight="111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8" i="1" l="1"/>
  <c r="Q6" i="1"/>
  <c r="R6" i="1"/>
  <c r="S6" i="1" s="1"/>
  <c r="Q7" i="1"/>
  <c r="R7" i="1"/>
  <c r="S7" i="1"/>
  <c r="S5" i="1"/>
  <c r="R5" i="1"/>
  <c r="Q5" i="1"/>
  <c r="K6" i="1"/>
  <c r="K7" i="1"/>
  <c r="K5" i="1"/>
  <c r="H6" i="1"/>
  <c r="H7" i="1"/>
  <c r="H5" i="1"/>
  <c r="E6" i="1"/>
  <c r="E7" i="1"/>
  <c r="E5" i="1"/>
</calcChain>
</file>

<file path=xl/sharedStrings.xml><?xml version="1.0" encoding="utf-8"?>
<sst xmlns="http://schemas.openxmlformats.org/spreadsheetml/2006/main" count="36" uniqueCount="28">
  <si>
    <t>Обоснование цены договора</t>
  </si>
  <si>
    <t>№</t>
  </si>
  <si>
    <t>Наименование предмета контракта</t>
  </si>
  <si>
    <t>Ед. изм.</t>
  </si>
  <si>
    <t>Кол-во</t>
  </si>
  <si>
    <t>Коммерческое предложение (руб./ед.изм.)</t>
  </si>
  <si>
    <t>Данные реестра контрактов (руб./ед.изм.)</t>
  </si>
  <si>
    <t>НМЦК, определенная методом сопоставимых рыночных цен (анализа рынка) с НДС</t>
  </si>
  <si>
    <t>Цена без НДС</t>
  </si>
  <si>
    <t>НДС%</t>
  </si>
  <si>
    <t>Реестровый номер контракта</t>
  </si>
  <si>
    <t>Начальная цена единицы медицинского изделия (НЦЕ) с НДС</t>
  </si>
  <si>
    <t>Цена за единицу изм. с округлением  до сотых долей после запятой (руб.) с НДС</t>
  </si>
  <si>
    <t>НМЦК с НДС (п.17)</t>
  </si>
  <si>
    <t>Цена без НДС, руб.</t>
  </si>
  <si>
    <t>НДС, %</t>
  </si>
  <si>
    <t>Цена с НДС, руб.</t>
  </si>
  <si>
    <t>В результате проведенного расчета Н(М)ЦК составила:</t>
  </si>
  <si>
    <r>
      <t xml:space="preserve">Определение НМЦК произведено Заказчиком в соответствии с  Приказом Минздрава России от 20 августа </t>
    </r>
    <r>
      <rPr>
        <sz val="10"/>
        <color indexed="8"/>
        <rFont val="Times New Roman"/>
        <family val="1"/>
        <charset val="204"/>
      </rPr>
      <t>№450н</t>
    </r>
    <r>
      <rPr>
        <sz val="10"/>
        <color indexed="8"/>
        <rFont val="Times New Roman"/>
        <family val="1"/>
        <charset val="204"/>
      </rPr>
      <t xml:space="preserve">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осушествлении закупок медицинских изделий". </t>
    </r>
  </si>
  <si>
    <t>**НЦЕ не превышает средневзвешенное зачение</t>
  </si>
  <si>
    <t>**В соответствии с п.3.20.1. Методических рекомендаций  НМЦК рассчитана с помощью стандартных функций табличного редактора EXCEL.</t>
  </si>
  <si>
    <t xml:space="preserve"> КП-26-06-6150 от 18.06.2026</t>
  </si>
  <si>
    <t>кг</t>
  </si>
  <si>
    <t>КП-26-06-6151 от 18.06.2026</t>
  </si>
  <si>
    <t>КП-26-06-6153 от 18.06.2026</t>
  </si>
  <si>
    <t>Декстроза моногидрат</t>
  </si>
  <si>
    <t>Натрия хлорид</t>
  </si>
  <si>
    <t>КАЛИЯ ХЛОРИД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</si>
</sst>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_ ;\-0\ "/>
    <numFmt numFmtId="165" formatCode="0.00_ ;\-0.00\ "/>
    <numFmt numFmtId="166" formatCode="0.000"/>
  </numFmts>
  <fonts count="6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1" applyNumberFormat="1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19050</xdr:colOff>
      <xdr:row>3</xdr:row>
      <xdr:rowOff>771525</xdr:rowOff>
    </xdr:from>
    <xdr:to>
      <xdr:col>16</xdr:col>
      <xdr:colOff>542925</xdr:colOff>
      <xdr:row>3</xdr:row>
      <xdr:rowOff>962025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7425" y="243840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3" name="Text Box 311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4" name="Text Box 310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5" name="Text Box 309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6" name="Text Box 308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7" name="Text Box 307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8" name="Text Box 306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9" name="Text Box 305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0" name="Text Box 304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" name="Text Box 303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" name="Text Box 302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" name="Text Box 301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4" name="Text Box 300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5" name="Text Box 299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6" name="Text Box 298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7" name="Text Box 297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8" name="Text Box 296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9" name="Text Box 295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0" name="Text Box 294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1" name="Text Box 293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2" name="Text Box 292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3" name="Text Box 291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4" name="Text Box 290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5" name="Text Box 289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6" name="Text Box 288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7" name="Text Box 287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8" name="Text Box 286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29" name="Text Box 285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30" name="Text Box 284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31" name="Text Box 283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32" name="Text Box 282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33" name="Text Box 281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34" name="Text Box 280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35" name="Text Box 279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36" name="Text Box 278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37" name="Text Box 277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38" name="Text Box 276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39" name="Text Box 275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40" name="Text Box 274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41" name="Text Box 273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42" name="Text Box 272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43" name="Text Box 271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44" name="Text Box 270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45" name="Text Box 269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46" name="Text Box 268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47" name="Text Box 267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48" name="Text Box 266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49" name="Text Box 265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50" name="Text Box 264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51" name="Text Box 263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52" name="Text Box 262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53" name="Text Box 261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54" name="Text Box 260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55" name="Text Box 259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56" name="Text Box 258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57" name="Text Box 257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58" name="Text Box 256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59" name="Text Box 255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60" name="Text Box 254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61" name="Text Box 253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62" name="Text Box 252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63" name="Text Box 251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64" name="Text Box 250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65" name="Text Box 249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66" name="Text Box 248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67" name="Text Box 247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68" name="Text Box 246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69" name="Text Box 245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70" name="Text Box 244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71" name="Text Box 243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72" name="Text Box 242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73" name="Text Box 241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74" name="Text Box 240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75" name="Text Box 239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76" name="Text Box 238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77" name="Text Box 237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78" name="Text Box 236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79" name="Text Box 235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80" name="Text 1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81" name="Text 2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82" name="Text 3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83" name="Text 4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84" name="Text 5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85" name="Text 6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86" name="Text 7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87" name="Text 8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88" name="Text 9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89" name="Text 10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90" name="Text 11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91" name="Text 12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92" name="Text 13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93" name="Text 14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94" name="Text 15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95" name="Text 16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96" name="Text 17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97" name="Text 18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98" name="Text 19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99" name="Text 20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00" name="Text 21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01" name="Text 22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02" name="Text 23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03" name="Text 24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04" name="Text 25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05" name="Text 26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06" name="Text 27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07" name="Text 28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08" name="Text 29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09" name="Text 30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0" name="Text 31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1" name="Text 32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2" name="Text 33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3" name="Text 34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4" name="Text 35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5" name="Text 36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6" name="Text 37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7" name="Text 38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8" name="Text 40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9" name="Text 41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0" name="Text 42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1" name="Text 43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2" name="Text 44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3" name="Text 45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4" name="Text 46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5" name="Text 47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6" name="Text 48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7" name="Text 49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8" name="Text 50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9" name="Text 51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0" name="Text 52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1" name="Text 53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2" name="Text 54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3" name="Text 55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4" name="Text 56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5" name="Text 57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6" name="Text 58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7" name="Text 59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8" name="Text 60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9" name="Text 61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40" name="Text 62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41" name="Text 63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42" name="Text 64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43" name="Text 65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44" name="Text 66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45" name="Text 67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46" name="Text 68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47" name="Text 69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48" name="Text 70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49" name="Text 71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50" name="Text 72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51" name="Text 73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52" name="Text 74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53" name="Text 75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54" name="Text 76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55" name="Text 77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56" name="Text 78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57" name="Text Box 315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58" name="Text 39"/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59" name="Text Box 311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60" name="Text Box 3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61" name="Text Box 309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62" name="Text Box 308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63" name="Text Box 307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64" name="Text Box 306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65" name="Text Box 30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66" name="Text Box 304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67" name="Text Box 303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68" name="Text Box 302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69" name="Text Box 301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70" name="Text Box 30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71" name="Text Box 299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72" name="Text Box 298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73" name="Text Box 297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74" name="Text Box 296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75" name="Text Box 29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76" name="Text Box 294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77" name="Text Box 293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78" name="Text Box 292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79" name="Text Box 291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80" name="Text Box 29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81" name="Text Box 289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82" name="Text Box 288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83" name="Text Box 287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84" name="Text Box 286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85" name="Text Box 28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86" name="Text Box 284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87" name="Text Box 283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88" name="Text Box 282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89" name="Text Box 281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90" name="Text Box 28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91" name="Text Box 279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92" name="Text Box 278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93" name="Text Box 277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94" name="Text Box 276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95" name="Text Box 27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96" name="Text Box 274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97" name="Text Box 273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98" name="Text Box 272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99" name="Text Box 271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00" name="Text Box 27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01" name="Text Box 269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02" name="Text Box 268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03" name="Text Box 267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04" name="Text Box 266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05" name="Text Box 26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06" name="Text Box 264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07" name="Text Box 263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08" name="Text Box 262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09" name="Text Box 261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10" name="Text Box 2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11" name="Text Box 259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12" name="Text Box 258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13" name="Text Box 257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14" name="Text Box 256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15" name="Text Box 25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16" name="Text Box 254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17" name="Text Box 253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18" name="Text Box 252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19" name="Text Box 251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20" name="Text Box 25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21" name="Text Box 249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22" name="Text Box 248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23" name="Text Box 247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24" name="Text Box 246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25" name="Text Box 24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26" name="Text Box 244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27" name="Text Box 243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28" name="Text Box 242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29" name="Text Box 241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30" name="Text Box 24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31" name="Text Box 239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32" name="Text Box 238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33" name="Text Box 237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34" name="Text Box 236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35" name="Text Box 23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36" name="Text 1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37" name="Text 2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38" name="Text 3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39" name="Text 4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40" name="Text 5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41" name="Text 6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42" name="Text 7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43" name="Text 8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44" name="Text 9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45" name="Text 10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46" name="Text 11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47" name="Text 12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48" name="Text 13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49" name="Text 14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50" name="Text 15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51" name="Text 16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52" name="Text 17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53" name="Text 18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54" name="Text 19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55" name="Text 20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56" name="Text 21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57" name="Text 22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58" name="Text 23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59" name="Text 24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60" name="Text 25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61" name="Text 26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62" name="Text 27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63" name="Text 28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64" name="Text 29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65" name="Text 30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66" name="Text 31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67" name="Text 32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68" name="Text 33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69" name="Text 34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70" name="Text 35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71" name="Text 36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72" name="Text 37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73" name="Text 38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74" name="Text 40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75" name="Text 41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76" name="Text 42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77" name="Text 43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78" name="Text 44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79" name="Text 45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80" name="Text 46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81" name="Text 47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82" name="Text 48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83" name="Text 49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84" name="Text 50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85" name="Text 51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86" name="Text 52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87" name="Text 53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88" name="Text 54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89" name="Text 55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90" name="Text 56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91" name="Text 5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92" name="Text 58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93" name="Text 59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94" name="Text 60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95" name="Text 61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96" name="Text 62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97" name="Text 63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98" name="Text 64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99" name="Text 65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00" name="Text 66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01" name="Text 67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02" name="Text 68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03" name="Text 69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04" name="Text 70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05" name="Text 71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06" name="Text 72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07" name="Text 73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08" name="Text 74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09" name="Text 75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10" name="Text 76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11" name="Text 77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12" name="Text 78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13" name="Text Box 315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14" name="Text 39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workbookViewId="0">
      <selection activeCell="A9" sqref="A9:S9"/>
    </sheetView>
  </sheetViews>
  <sheetFormatPr defaultRowHeight="49.5" customHeight="1" x14ac:dyDescent="0.25"/>
  <cols>
    <col min="2" max="2" width="34.85546875" customWidth="1"/>
    <col min="14" max="16" width="0" hidden="1" customWidth="1"/>
    <col min="17" max="19" width="12.42578125" customWidth="1"/>
  </cols>
  <sheetData>
    <row r="1" spans="1:19" ht="49.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49.5" customHeight="1" x14ac:dyDescent="0.25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/>
      <c r="G2" s="12"/>
      <c r="H2" s="12"/>
      <c r="I2" s="12"/>
      <c r="J2" s="12"/>
      <c r="K2" s="12"/>
      <c r="L2" s="12"/>
      <c r="M2" s="12"/>
      <c r="N2" s="12" t="s">
        <v>6</v>
      </c>
      <c r="O2" s="12"/>
      <c r="P2" s="12"/>
      <c r="Q2" s="12" t="s">
        <v>7</v>
      </c>
      <c r="R2" s="12"/>
      <c r="S2" s="12"/>
    </row>
    <row r="3" spans="1:19" ht="49.5" customHeight="1" x14ac:dyDescent="0.25">
      <c r="A3" s="12"/>
      <c r="B3" s="12"/>
      <c r="C3" s="12"/>
      <c r="D3" s="12"/>
      <c r="E3" s="12" t="s">
        <v>21</v>
      </c>
      <c r="F3" s="12"/>
      <c r="G3" s="12"/>
      <c r="H3" s="12" t="s">
        <v>23</v>
      </c>
      <c r="I3" s="12"/>
      <c r="J3" s="12"/>
      <c r="K3" s="12" t="s">
        <v>24</v>
      </c>
      <c r="L3" s="12"/>
      <c r="M3" s="12"/>
      <c r="N3" s="11" t="s">
        <v>8</v>
      </c>
      <c r="O3" s="11" t="s">
        <v>9</v>
      </c>
      <c r="P3" s="11" t="s">
        <v>10</v>
      </c>
      <c r="Q3" s="12" t="s">
        <v>11</v>
      </c>
      <c r="R3" s="12" t="s">
        <v>12</v>
      </c>
      <c r="S3" s="12" t="s">
        <v>13</v>
      </c>
    </row>
    <row r="4" spans="1:19" ht="49.5" customHeight="1" x14ac:dyDescent="0.25">
      <c r="A4" s="12"/>
      <c r="B4" s="12"/>
      <c r="C4" s="12"/>
      <c r="D4" s="12"/>
      <c r="E4" s="1" t="s">
        <v>14</v>
      </c>
      <c r="F4" s="1" t="s">
        <v>15</v>
      </c>
      <c r="G4" s="1" t="s">
        <v>16</v>
      </c>
      <c r="H4" s="1" t="s">
        <v>14</v>
      </c>
      <c r="I4" s="1" t="s">
        <v>15</v>
      </c>
      <c r="J4" s="1" t="s">
        <v>16</v>
      </c>
      <c r="K4" s="1" t="s">
        <v>14</v>
      </c>
      <c r="L4" s="1" t="s">
        <v>15</v>
      </c>
      <c r="M4" s="1" t="s">
        <v>16</v>
      </c>
      <c r="N4" s="1"/>
      <c r="O4" s="1"/>
      <c r="P4" s="1"/>
      <c r="Q4" s="12"/>
      <c r="R4" s="12"/>
      <c r="S4" s="12"/>
    </row>
    <row r="5" spans="1:19" ht="49.5" customHeight="1" x14ac:dyDescent="0.25">
      <c r="A5" s="2">
        <v>1</v>
      </c>
      <c r="B5" s="16" t="s">
        <v>27</v>
      </c>
      <c r="C5" s="17" t="s">
        <v>22</v>
      </c>
      <c r="D5" s="4">
        <v>10</v>
      </c>
      <c r="E5" s="5">
        <f>G5/1.1</f>
        <v>563.63636363636363</v>
      </c>
      <c r="F5" s="6">
        <v>10</v>
      </c>
      <c r="G5" s="5">
        <v>620</v>
      </c>
      <c r="H5" s="5">
        <f>J5/1.1</f>
        <v>570.90909090909088</v>
      </c>
      <c r="I5" s="6">
        <v>10</v>
      </c>
      <c r="J5" s="5">
        <v>628</v>
      </c>
      <c r="K5" s="5">
        <f>M5/1.1</f>
        <v>574.5454545454545</v>
      </c>
      <c r="L5" s="6">
        <v>10</v>
      </c>
      <c r="M5" s="7">
        <v>632</v>
      </c>
      <c r="N5" s="7"/>
      <c r="O5" s="7"/>
      <c r="P5" s="7"/>
      <c r="Q5" s="8">
        <f>MIN(E5,H5,K5)*1.1</f>
        <v>620</v>
      </c>
      <c r="R5" s="9">
        <f>ROUND(Q5,2)</f>
        <v>620</v>
      </c>
      <c r="S5" s="9">
        <f>R5*D5</f>
        <v>6200</v>
      </c>
    </row>
    <row r="6" spans="1:19" ht="49.5" customHeight="1" x14ac:dyDescent="0.25">
      <c r="A6" s="2">
        <v>2</v>
      </c>
      <c r="B6" s="16" t="s">
        <v>26</v>
      </c>
      <c r="C6" s="17" t="s">
        <v>22</v>
      </c>
      <c r="D6" s="4">
        <v>100</v>
      </c>
      <c r="E6" s="5">
        <f t="shared" ref="E6:E7" si="0">G6/1.1</f>
        <v>600</v>
      </c>
      <c r="F6" s="6">
        <v>10</v>
      </c>
      <c r="G6" s="5">
        <v>660</v>
      </c>
      <c r="H6" s="5">
        <f t="shared" ref="H6:H7" si="1">J6/1.1</f>
        <v>610.90909090909088</v>
      </c>
      <c r="I6" s="6">
        <v>10</v>
      </c>
      <c r="J6" s="5">
        <v>672</v>
      </c>
      <c r="K6" s="5">
        <f t="shared" ref="K6:K7" si="2">M6/1.1</f>
        <v>613.63636363636363</v>
      </c>
      <c r="L6" s="6">
        <v>10</v>
      </c>
      <c r="M6" s="7">
        <v>675</v>
      </c>
      <c r="N6" s="7"/>
      <c r="O6" s="7"/>
      <c r="P6" s="7"/>
      <c r="Q6" s="8">
        <f t="shared" ref="Q6:Q7" si="3">MIN(E6,H6,K6)*1.1</f>
        <v>660</v>
      </c>
      <c r="R6" s="9">
        <f t="shared" ref="R6:R7" si="4">ROUND(Q6,2)</f>
        <v>660</v>
      </c>
      <c r="S6" s="9">
        <f t="shared" ref="S6:S7" si="5">R6*D6</f>
        <v>66000</v>
      </c>
    </row>
    <row r="7" spans="1:19" ht="49.5" customHeight="1" x14ac:dyDescent="0.25">
      <c r="A7" s="2">
        <v>3</v>
      </c>
      <c r="B7" s="3" t="s">
        <v>25</v>
      </c>
      <c r="C7" s="17" t="s">
        <v>22</v>
      </c>
      <c r="D7" s="4">
        <v>25</v>
      </c>
      <c r="E7" s="5">
        <f t="shared" si="0"/>
        <v>227.27272727272725</v>
      </c>
      <c r="F7" s="6">
        <v>10</v>
      </c>
      <c r="G7" s="5">
        <v>250</v>
      </c>
      <c r="H7" s="5">
        <f t="shared" si="1"/>
        <v>240.90909090909088</v>
      </c>
      <c r="I7" s="6">
        <v>10</v>
      </c>
      <c r="J7" s="5">
        <v>265</v>
      </c>
      <c r="K7" s="5">
        <f t="shared" si="2"/>
        <v>250.90909090909088</v>
      </c>
      <c r="L7" s="6">
        <v>10</v>
      </c>
      <c r="M7" s="7">
        <v>276</v>
      </c>
      <c r="N7" s="7"/>
      <c r="O7" s="7"/>
      <c r="P7" s="7"/>
      <c r="Q7" s="8">
        <f t="shared" si="3"/>
        <v>250</v>
      </c>
      <c r="R7" s="9">
        <f t="shared" si="4"/>
        <v>250</v>
      </c>
      <c r="S7" s="9">
        <f t="shared" si="5"/>
        <v>6250</v>
      </c>
    </row>
    <row r="8" spans="1:19" ht="49.5" customHeight="1" x14ac:dyDescent="0.25">
      <c r="A8" s="14" t="s">
        <v>17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0">
        <f>SUM(S5:S7)</f>
        <v>78450</v>
      </c>
    </row>
    <row r="9" spans="1:19" ht="49.5" customHeight="1" x14ac:dyDescent="0.25">
      <c r="A9" s="15" t="s">
        <v>18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</row>
    <row r="10" spans="1:19" ht="49.5" customHeight="1" x14ac:dyDescent="0.25">
      <c r="A10" s="13" t="s">
        <v>19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</row>
    <row r="11" spans="1:19" ht="49.5" customHeight="1" x14ac:dyDescent="0.25">
      <c r="A11" s="13" t="s">
        <v>20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</row>
  </sheetData>
  <sheetProtection algorithmName="SHA-512" hashValue="zXYCNxjpppo1QvcOLO7PvaXZ49zRjQabE920ElJSuSzuZJJ+TTY1NfXqszq5ZJGlj/fWMsiPHVe9TyWA/w3SlQ==" saltValue="YoHijlAsb9179fKMbHWTdw==" spinCount="100000" sheet="1" objects="1" scenarios="1"/>
  <mergeCells count="18">
    <mergeCell ref="A10:S10"/>
    <mergeCell ref="A11:S11"/>
    <mergeCell ref="K3:M3"/>
    <mergeCell ref="Q3:Q4"/>
    <mergeCell ref="R3:R4"/>
    <mergeCell ref="S3:S4"/>
    <mergeCell ref="A8:R8"/>
    <mergeCell ref="A9:S9"/>
    <mergeCell ref="A1:S1"/>
    <mergeCell ref="A2:A4"/>
    <mergeCell ref="B2:B4"/>
    <mergeCell ref="C2:C4"/>
    <mergeCell ref="D2:D4"/>
    <mergeCell ref="E2:M2"/>
    <mergeCell ref="N2:P2"/>
    <mergeCell ref="Q2:S2"/>
    <mergeCell ref="E3:G3"/>
    <mergeCell ref="H3:J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Лимонтова Валентина Александровна</dc:creator>
  <cp:lastModifiedBy>Лимонтова Валентина Александровна</cp:lastModifiedBy>
  <dcterms:created xsi:type="dcterms:W3CDTF">2026-06-08T08:56:35Z</dcterms:created>
  <dcterms:modified xsi:type="dcterms:W3CDTF">2026-07-09T14:26:03Z</dcterms:modified>
</cp:coreProperties>
</file>