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овопашина-ам\Desktop\Ковровое покрытие\Ковровое покрытие\"/>
    </mc:Choice>
  </mc:AlternateContent>
  <bookViews>
    <workbookView xWindow="0" yWindow="0" windowWidth="12672" windowHeight="9732" tabRatio="500"/>
  </bookViews>
  <sheets>
    <sheet name="1" sheetId="1" r:id="rId1"/>
  </sheets>
  <definedNames>
    <definedName name="Par0">'1'!$A$9</definedName>
    <definedName name="_xlnm.Print_Area" localSheetId="0">'1'!$A$1:$L$38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5" i="1" l="1"/>
  <c r="L16" i="1"/>
  <c r="L17" i="1"/>
  <c r="L18" i="1"/>
  <c r="L19" i="1"/>
  <c r="L20" i="1"/>
  <c r="L21" i="1"/>
  <c r="L14" i="1"/>
  <c r="L22" i="1" s="1"/>
  <c r="I22" i="1" l="1"/>
  <c r="H22" i="1"/>
  <c r="G22" i="1"/>
  <c r="J21" i="1" l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</calcChain>
</file>

<file path=xl/sharedStrings.xml><?xml version="1.0" encoding="utf-8"?>
<sst xmlns="http://schemas.openxmlformats.org/spreadsheetml/2006/main" count="38" uniqueCount="33">
  <si>
    <t>Обоснование начальной (максимальной) цены контракта</t>
  </si>
  <si>
    <t>Коэффициент вариации не превышает 33%, что свидетельствует об однородности совокупности значений, используемых в расчете.</t>
  </si>
  <si>
    <t>Используемый метод определения НМЦК с обоснованием</t>
  </si>
  <si>
    <t xml:space="preserve">Для обоснования используется метод сопоставимых рыночных цен (анализ рынка), так как в соответствии с ч.6 ст.22 Федерального закона «О контрактной системе в сфере закупок товаров, работ, услуг для обеспечения государственных и муниципальных нужд» №44-ФЗ от 05.04.2013 года данный метод является приоритетным для определения и обоснования начальной (максимальной) цены контракта.  
</t>
  </si>
  <si>
    <t>Расчет НМЦК</t>
  </si>
  <si>
    <t>Цена единицы товара, руб.</t>
  </si>
  <si>
    <t>№ п/п</t>
  </si>
  <si>
    <t xml:space="preserve">Основные характеристики объекта закупки                       (проведение работ по текущему ремонту кровли)                       </t>
  </si>
  <si>
    <t>Ед. из-я</t>
  </si>
  <si>
    <t>Количество</t>
  </si>
  <si>
    <t>Ср. цена,  руб.</t>
  </si>
  <si>
    <t xml:space="preserve"> Коэффициент вариации (V)</t>
  </si>
  <si>
    <t>НМЦК рын, руб.</t>
  </si>
  <si>
    <t>Итого по коммерческим предложениям</t>
  </si>
  <si>
    <t>Подготовка основания пола (очистка, обезжиривание)</t>
  </si>
  <si>
    <t>Монтаж полового покрытия (укладка иглопробивного коврового покрытия, подрезка, проклейка)</t>
  </si>
  <si>
    <t>Клей для напольных покрытий на водно-дисперсионной основе</t>
  </si>
  <si>
    <t>Установка металлических порогов</t>
  </si>
  <si>
    <t xml:space="preserve">Металлический порог ширина 37 мм высотой не более 5 мм цвет венге </t>
  </si>
  <si>
    <t>Установка плинтусов</t>
  </si>
  <si>
    <t>Плинтус напольный ПВХ, высота 80 мм, наличие кабель-канала, цвет венге</t>
  </si>
  <si>
    <t>м.кв.</t>
  </si>
  <si>
    <t>кг</t>
  </si>
  <si>
    <t>м.п.</t>
  </si>
  <si>
    <t>коммерческое предложение №1 (вх. в-227-11872 от 30.06.2026)</t>
  </si>
  <si>
    <t>коммерческое предложение №2 (вх. в-227-11868 от 30.06.2026)</t>
  </si>
  <si>
    <t>коммерческое предложение №3 (вх. в-227-11862 от 30.06.2026)</t>
  </si>
  <si>
    <r>
      <t>Иглопробивное ковровое покрытие толщиной 6 мм, ворс полипропилен 100%, под основа резина, плотностью не менее 1040 г/м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, класс пожарной опасности КМ5, цвет серый</t>
    </r>
  </si>
  <si>
    <t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567.Для определения НМЦК осуществлен поиск ценовой информации в реестре контрактов, заключенных заказчиками.</t>
  </si>
  <si>
    <t xml:space="preserve">Используется информация, полученная по ранее направленному запросу заказчика о предоставлении ценовой информации от поставщиков, осуществляющих  поставку товаров, планируемых к закупкам. В реестре исполненных контрактов Единой информационной системы в сфере закупок по Уральскому федеральному округу, не нашлось контракта с максимально приближенной информации к требованиям заказчика (сроки и порядок поставки, объем поставки, наименование товаров и.т.д.); был размещен запрос о предоставлении ценовой информации в единой информационной системе в сфере закупок № 0367100002026000187 от 10.07.2026 г. ответа на запрос не поступило, применение данных источников не позволяет использовать их при расчете начальной цены единицы товара..Запросы о предоставлении ценовой информации направлены 5 поставщикам (подрядчикам, исполнителям) исх. № ИВ-227-5-888 от 24.06.2026г. ; ИВ-227-5-2-895 от 25.06.2026г. </t>
  </si>
  <si>
    <t>Инженер ООКР(ЗД)                                                                                          А.М. Новопашина</t>
  </si>
  <si>
    <t xml:space="preserve">    На выполнение работ по текущему ремонту напольного покрытия на 3-м этаже Главного управления МЧС России по Тюменской области по адресу: г. Тюмень,                                     ул. Максима Горького, 72.</t>
  </si>
  <si>
    <t xml:space="preserve">                                                 Приложение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</si>
</sst>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1">
    <font>
      <sz val="11"/>
      <name val="Calibri"/>
      <charset val="1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Times New Roman CYR"/>
      <charset val="1"/>
    </font>
    <font>
      <sz val="9"/>
      <color rgb="FF000000"/>
      <name val="Times New Roman CYR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 CYR"/>
      <charset val="204"/>
    </font>
    <font>
      <sz val="12"/>
      <color rgb="FF000000"/>
      <name val="Times New Roman"/>
      <family val="1"/>
      <charset val="204"/>
    </font>
    <font>
      <sz val="12"/>
      <name val="Times New Roman CYR"/>
      <charset val="204"/>
    </font>
    <font>
      <i/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2"/>
      <color rgb="FF00000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Border="1" applyAlignment="1" applyProtection="1"/>
    <xf numFmtId="2" fontId="1" fillId="0" borderId="0" xfId="0" applyNumberFormat="1" applyFont="1" applyBorder="1" applyAlignment="1" applyProtection="1"/>
    <xf numFmtId="0" fontId="5" fillId="0" borderId="0" xfId="0" applyFont="1" applyBorder="1" applyAlignment="1" applyProtection="1">
      <alignment wrapText="1"/>
    </xf>
    <xf numFmtId="4" fontId="1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center" vertical="center" wrapText="1"/>
    </xf>
    <xf numFmtId="2" fontId="6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 applyProtection="1"/>
    <xf numFmtId="2" fontId="2" fillId="0" borderId="0" xfId="0" applyNumberFormat="1" applyFont="1" applyBorder="1" applyAlignment="1" applyProtection="1"/>
    <xf numFmtId="2" fontId="8" fillId="0" borderId="12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9" fillId="0" borderId="0" xfId="0" applyFont="1" applyBorder="1" applyAlignment="1" applyProtection="1"/>
    <xf numFmtId="2" fontId="9" fillId="0" borderId="0" xfId="0" applyNumberFormat="1" applyFont="1" applyBorder="1" applyAlignment="1" applyProtection="1"/>
    <xf numFmtId="0" fontId="11" fillId="0" borderId="0" xfId="0" applyFont="1" applyBorder="1" applyAlignment="1" applyProtection="1">
      <alignment wrapText="1"/>
    </xf>
    <xf numFmtId="0" fontId="11" fillId="0" borderId="0" xfId="0" applyFont="1" applyBorder="1" applyAlignment="1" applyProtection="1"/>
    <xf numFmtId="2" fontId="13" fillId="0" borderId="0" xfId="0" applyNumberFormat="1" applyFont="1" applyBorder="1" applyAlignment="1" applyProtection="1">
      <alignment horizontal="center"/>
    </xf>
    <xf numFmtId="2" fontId="7" fillId="0" borderId="0" xfId="0" applyNumberFormat="1" applyFont="1" applyBorder="1" applyAlignment="1" applyProtection="1">
      <alignment horizontal="center" vertical="center" wrapText="1"/>
    </xf>
    <xf numFmtId="2" fontId="7" fillId="2" borderId="0" xfId="0" applyNumberFormat="1" applyFont="1" applyFill="1" applyBorder="1" applyAlignment="1" applyProtection="1">
      <alignment horizontal="center" vertical="center" wrapText="1"/>
    </xf>
    <xf numFmtId="2" fontId="8" fillId="2" borderId="0" xfId="0" applyNumberFormat="1" applyFont="1" applyFill="1" applyBorder="1" applyAlignment="1" applyProtection="1">
      <alignment horizontal="center" vertical="center" wrapText="1"/>
    </xf>
    <xf numFmtId="2" fontId="8" fillId="0" borderId="0" xfId="0" applyNumberFormat="1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/>
    <xf numFmtId="2" fontId="15" fillId="0" borderId="0" xfId="0" applyNumberFormat="1" applyFont="1" applyBorder="1" applyAlignment="1" applyProtection="1">
      <alignment horizontal="center"/>
    </xf>
    <xf numFmtId="2" fontId="14" fillId="0" borderId="0" xfId="0" applyNumberFormat="1" applyFont="1" applyBorder="1" applyAlignment="1" applyProtection="1"/>
    <xf numFmtId="0" fontId="11" fillId="0" borderId="1" xfId="0" applyFont="1" applyBorder="1" applyAlignment="1" applyProtection="1">
      <alignment vertical="top" wrapText="1"/>
    </xf>
    <xf numFmtId="0" fontId="11" fillId="0" borderId="7" xfId="0" applyFont="1" applyBorder="1" applyAlignment="1" applyProtection="1">
      <alignment vertical="top" wrapText="1"/>
    </xf>
    <xf numFmtId="2" fontId="11" fillId="0" borderId="1" xfId="0" applyNumberFormat="1" applyFont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vertical="top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2" fontId="17" fillId="0" borderId="3" xfId="0" applyNumberFormat="1" applyFont="1" applyBorder="1" applyAlignment="1" applyProtection="1">
      <alignment horizontal="center" vertical="center" wrapText="1"/>
    </xf>
    <xf numFmtId="2" fontId="17" fillId="2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18" fillId="3" borderId="7" xfId="0" applyFont="1" applyFill="1" applyBorder="1" applyAlignment="1">
      <alignment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64" fontId="18" fillId="0" borderId="13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8" xfId="0" applyNumberFormat="1" applyFont="1" applyBorder="1" applyAlignment="1" applyProtection="1">
      <alignment horizontal="center" vertical="center" wrapText="1"/>
    </xf>
    <xf numFmtId="165" fontId="11" fillId="0" borderId="7" xfId="0" applyNumberFormat="1" applyFont="1" applyBorder="1" applyAlignment="1" applyProtection="1">
      <alignment horizontal="center" vertical="center" wrapText="1"/>
    </xf>
    <xf numFmtId="0" fontId="11" fillId="0" borderId="16" xfId="0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64" fontId="18" fillId="0" borderId="16" xfId="0" applyNumberFormat="1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4" fontId="18" fillId="0" borderId="7" xfId="0" applyNumberFormat="1" applyFont="1" applyBorder="1" applyAlignment="1">
      <alignment horizontal="center" vertical="center" wrapText="1"/>
    </xf>
    <xf numFmtId="164" fontId="11" fillId="0" borderId="16" xfId="0" applyNumberFormat="1" applyFont="1" applyBorder="1" applyAlignment="1">
      <alignment horizontal="center" vertical="center" wrapText="1"/>
    </xf>
    <xf numFmtId="0" fontId="18" fillId="3" borderId="9" xfId="0" applyFont="1" applyFill="1" applyBorder="1" applyAlignment="1">
      <alignment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2" fontId="11" fillId="0" borderId="10" xfId="0" applyNumberFormat="1" applyFont="1" applyBorder="1" applyAlignment="1" applyProtection="1">
      <alignment horizontal="center" vertical="top" wrapText="1"/>
    </xf>
    <xf numFmtId="0" fontId="16" fillId="0" borderId="0" xfId="0" applyFont="1" applyBorder="1" applyAlignment="1" applyProtection="1">
      <alignment horizontal="left" vertical="center"/>
    </xf>
    <xf numFmtId="0" fontId="16" fillId="0" borderId="11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11" fillId="0" borderId="15" xfId="0" applyFont="1" applyBorder="1" applyAlignment="1" applyProtection="1">
      <alignment horizontal="justify" vertical="top" wrapText="1"/>
    </xf>
    <xf numFmtId="0" fontId="11" fillId="0" borderId="14" xfId="0" applyFont="1" applyBorder="1" applyAlignment="1" applyProtection="1">
      <alignment horizontal="justify" vertical="top" wrapText="1"/>
    </xf>
    <xf numFmtId="0" fontId="11" fillId="0" borderId="6" xfId="0" applyFont="1" applyBorder="1" applyAlignment="1" applyProtection="1">
      <alignment horizontal="justify" vertical="top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/>
    </xf>
    <xf numFmtId="164" fontId="3" fillId="0" borderId="7" xfId="0" applyNumberFormat="1" applyFont="1" applyBorder="1" applyAlignment="1" applyProtection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 wrapText="1"/>
    </xf>
    <xf numFmtId="165" fontId="3" fillId="0" borderId="9" xfId="0" applyNumberFormat="1" applyFont="1" applyBorder="1" applyAlignment="1" applyProtection="1">
      <alignment horizontal="center" vertical="center" wrapText="1"/>
    </xf>
    <xf numFmtId="49" fontId="3" fillId="0" borderId="21" xfId="0" applyNumberFormat="1" applyFont="1" applyBorder="1" applyAlignment="1" applyProtection="1">
      <alignment horizontal="center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2" fontId="11" fillId="0" borderId="7" xfId="0" applyNumberFormat="1" applyFont="1" applyBorder="1" applyAlignment="1" applyProtection="1">
      <alignment horizontal="center" vertical="center" wrapText="1"/>
    </xf>
    <xf numFmtId="2" fontId="3" fillId="0" borderId="7" xfId="0" applyNumberFormat="1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top" wrapText="1"/>
    </xf>
    <xf numFmtId="0" fontId="20" fillId="0" borderId="0" xfId="0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64"/>
  <sheetViews>
    <sheetView tabSelected="1" zoomScale="70" zoomScaleNormal="70" workbookViewId="0">
      <selection activeCell="U13" sqref="U13"/>
    </sheetView>
  </sheetViews>
  <sheetFormatPr defaultColWidth="9.109375" defaultRowHeight="14.4"/>
  <cols>
    <col min="1" max="1" width="17.33203125" style="1" customWidth="1"/>
    <col min="2" max="2" width="13.33203125" style="1" customWidth="1"/>
    <col min="3" max="3" width="59.109375" style="1" customWidth="1"/>
    <col min="4" max="4" width="10" style="1" hidden="1" customWidth="1"/>
    <col min="5" max="5" width="10" style="1" customWidth="1"/>
    <col min="6" max="6" width="11" style="1" customWidth="1"/>
    <col min="7" max="7" width="12.6640625" style="2" customWidth="1"/>
    <col min="8" max="8" width="13.88671875" style="2" customWidth="1"/>
    <col min="9" max="9" width="12.109375" style="2" customWidth="1"/>
    <col min="10" max="10" width="12.6640625" style="1" customWidth="1"/>
    <col min="11" max="11" width="13.44140625" style="1" customWidth="1"/>
    <col min="12" max="12" width="17.6640625" style="1" customWidth="1"/>
    <col min="13" max="13" width="9.109375" style="1"/>
    <col min="14" max="14" width="10" style="1" customWidth="1"/>
    <col min="15" max="1024" width="9.109375" style="1"/>
  </cols>
  <sheetData>
    <row r="1" spans="1:18" ht="15.6">
      <c r="H1" s="60" t="s">
        <v>32</v>
      </c>
      <c r="I1" s="60"/>
      <c r="J1" s="60"/>
      <c r="K1" s="60"/>
      <c r="L1" s="60"/>
      <c r="M1" s="60"/>
      <c r="N1" s="60"/>
    </row>
    <row r="2" spans="1:18" ht="18">
      <c r="A2" s="20"/>
      <c r="B2" s="20"/>
      <c r="C2" s="20"/>
      <c r="D2" s="20"/>
      <c r="E2" s="20"/>
      <c r="F2" s="20"/>
      <c r="G2" s="21" t="s">
        <v>0</v>
      </c>
      <c r="H2" s="22"/>
      <c r="I2" s="22"/>
      <c r="J2" s="20"/>
      <c r="K2" s="20"/>
      <c r="L2" s="20"/>
      <c r="M2" s="20"/>
    </row>
    <row r="3" spans="1:18" ht="18">
      <c r="A3" s="20"/>
      <c r="B3" s="20"/>
      <c r="C3" s="20"/>
      <c r="D3" s="20"/>
      <c r="E3" s="20"/>
      <c r="F3" s="20"/>
      <c r="G3" s="21"/>
      <c r="H3" s="22"/>
      <c r="I3" s="22"/>
      <c r="J3" s="20"/>
      <c r="K3" s="20"/>
      <c r="L3" s="20"/>
      <c r="M3" s="20"/>
    </row>
    <row r="4" spans="1:18" ht="15" customHeight="1">
      <c r="A4" s="61" t="s">
        <v>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84"/>
    </row>
    <row r="5" spans="1:18" ht="14.4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84"/>
    </row>
    <row r="6" spans="1:18" ht="15" customHeight="1">
      <c r="A6" s="62" t="s">
        <v>28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13"/>
      <c r="N6" s="3"/>
      <c r="O6" s="3"/>
      <c r="P6" s="3"/>
      <c r="Q6" s="3"/>
      <c r="R6" s="3"/>
    </row>
    <row r="7" spans="1:18" ht="33.6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13"/>
      <c r="N7" s="3"/>
      <c r="O7" s="3"/>
      <c r="P7" s="3"/>
      <c r="Q7" s="3"/>
      <c r="R7" s="3"/>
    </row>
    <row r="8" spans="1:18" ht="85.2" customHeight="1">
      <c r="A8" s="63" t="s">
        <v>29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13"/>
      <c r="N8" s="3"/>
      <c r="O8" s="3"/>
      <c r="P8" s="3"/>
      <c r="Q8" s="3"/>
      <c r="R8" s="3"/>
    </row>
    <row r="9" spans="1:18" ht="23.25" customHeight="1">
      <c r="A9" s="11"/>
      <c r="B9" s="14" t="s">
        <v>1</v>
      </c>
      <c r="C9" s="11"/>
      <c r="D9" s="11"/>
      <c r="E9" s="11"/>
      <c r="F9" s="11"/>
      <c r="G9" s="15"/>
      <c r="H9" s="12"/>
      <c r="I9" s="12"/>
      <c r="J9" s="11"/>
      <c r="K9" s="11"/>
      <c r="L9" s="11"/>
      <c r="M9" s="11"/>
    </row>
    <row r="10" spans="1:18" ht="20.25" customHeight="1" thickBot="1">
      <c r="A10" s="11"/>
      <c r="B10" s="11"/>
      <c r="C10" s="11"/>
      <c r="D10" s="11"/>
      <c r="E10" s="11"/>
      <c r="F10" s="11"/>
      <c r="G10" s="12"/>
      <c r="H10" s="12"/>
      <c r="I10" s="12"/>
      <c r="J10" s="11"/>
      <c r="K10" s="11"/>
      <c r="L10" s="11"/>
      <c r="M10" s="11"/>
    </row>
    <row r="11" spans="1:18" ht="78.599999999999994" customHeight="1" thickBot="1">
      <c r="A11" s="83" t="s">
        <v>2</v>
      </c>
      <c r="B11" s="64" t="s">
        <v>3</v>
      </c>
      <c r="C11" s="65"/>
      <c r="D11" s="65"/>
      <c r="E11" s="65"/>
      <c r="F11" s="65"/>
      <c r="G11" s="65"/>
      <c r="H11" s="65"/>
      <c r="I11" s="65"/>
      <c r="J11" s="65"/>
      <c r="K11" s="65"/>
      <c r="L11" s="66"/>
      <c r="M11" s="11"/>
    </row>
    <row r="12" spans="1:18" ht="16.5" customHeight="1" thickBot="1">
      <c r="A12" s="67" t="s">
        <v>4</v>
      </c>
      <c r="B12" s="23"/>
      <c r="C12" s="24"/>
      <c r="D12" s="23"/>
      <c r="E12" s="23"/>
      <c r="F12" s="23"/>
      <c r="G12" s="57" t="s">
        <v>5</v>
      </c>
      <c r="H12" s="57"/>
      <c r="I12" s="25"/>
      <c r="J12" s="23"/>
      <c r="K12" s="23"/>
      <c r="L12" s="26"/>
    </row>
    <row r="13" spans="1:18" ht="113.4" customHeight="1" thickBot="1">
      <c r="A13" s="68"/>
      <c r="B13" s="27" t="s">
        <v>6</v>
      </c>
      <c r="C13" s="28" t="s">
        <v>7</v>
      </c>
      <c r="D13" s="27"/>
      <c r="E13" s="28" t="s">
        <v>8</v>
      </c>
      <c r="F13" s="28" t="s">
        <v>9</v>
      </c>
      <c r="G13" s="29" t="s">
        <v>24</v>
      </c>
      <c r="H13" s="30" t="s">
        <v>25</v>
      </c>
      <c r="I13" s="29" t="s">
        <v>26</v>
      </c>
      <c r="J13" s="28" t="s">
        <v>10</v>
      </c>
      <c r="K13" s="31" t="s">
        <v>11</v>
      </c>
      <c r="L13" s="28" t="s">
        <v>12</v>
      </c>
    </row>
    <row r="14" spans="1:18" ht="24" customHeight="1" thickBot="1">
      <c r="A14" s="68"/>
      <c r="B14" s="32">
        <v>1</v>
      </c>
      <c r="C14" s="33" t="s">
        <v>14</v>
      </c>
      <c r="D14" s="34"/>
      <c r="E14" s="35" t="s">
        <v>21</v>
      </c>
      <c r="F14" s="36">
        <v>32.770000000000003</v>
      </c>
      <c r="G14" s="37">
        <v>60</v>
      </c>
      <c r="H14" s="38">
        <v>50</v>
      </c>
      <c r="I14" s="39">
        <v>56</v>
      </c>
      <c r="J14" s="40">
        <f t="shared" ref="J14:J22" si="0">IFERROR(ROUND(AVERAGE(G14:I14),2),0)</f>
        <v>55.33</v>
      </c>
      <c r="K14" s="41">
        <f t="shared" ref="K14:K21" si="1">(STDEV(G14:I14)/J14)*100</f>
        <v>9.0967340626191344</v>
      </c>
      <c r="L14" s="81">
        <f>H14*F14</f>
        <v>1638.5000000000002</v>
      </c>
      <c r="M14" s="6"/>
      <c r="N14" s="4"/>
      <c r="O14" s="4"/>
      <c r="P14" s="4"/>
      <c r="Q14" s="4"/>
    </row>
    <row r="15" spans="1:18" ht="37.5" customHeight="1" thickBot="1">
      <c r="A15" s="68"/>
      <c r="B15" s="70">
        <v>2</v>
      </c>
      <c r="C15" s="33" t="s">
        <v>15</v>
      </c>
      <c r="D15" s="43"/>
      <c r="E15" s="44" t="s">
        <v>21</v>
      </c>
      <c r="F15" s="36">
        <v>48.73</v>
      </c>
      <c r="G15" s="45">
        <v>763</v>
      </c>
      <c r="H15" s="38">
        <v>700</v>
      </c>
      <c r="I15" s="46">
        <v>784</v>
      </c>
      <c r="J15" s="40">
        <f t="shared" si="0"/>
        <v>749</v>
      </c>
      <c r="K15" s="41">
        <f t="shared" si="1"/>
        <v>5.8364467274751393</v>
      </c>
      <c r="L15" s="81">
        <f t="shared" ref="L15:L21" si="2">H15*F15</f>
        <v>34111</v>
      </c>
      <c r="M15" s="6"/>
      <c r="N15" s="4"/>
      <c r="O15" s="4"/>
      <c r="P15" s="4"/>
      <c r="Q15" s="4"/>
    </row>
    <row r="16" spans="1:18" ht="51" customHeight="1" thickBot="1">
      <c r="A16" s="68"/>
      <c r="B16" s="71"/>
      <c r="C16" s="33" t="s">
        <v>27</v>
      </c>
      <c r="D16" s="42"/>
      <c r="E16" s="36" t="s">
        <v>21</v>
      </c>
      <c r="F16" s="47">
        <v>48.73</v>
      </c>
      <c r="G16" s="48">
        <v>1496.4</v>
      </c>
      <c r="H16" s="49">
        <v>1290</v>
      </c>
      <c r="I16" s="38">
        <v>1419</v>
      </c>
      <c r="J16" s="40">
        <f t="shared" si="0"/>
        <v>1401.8</v>
      </c>
      <c r="K16" s="41">
        <f t="shared" si="1"/>
        <v>7.4382550018295372</v>
      </c>
      <c r="L16" s="81">
        <f t="shared" si="2"/>
        <v>62861.7</v>
      </c>
      <c r="M16" s="6"/>
      <c r="N16" s="4"/>
      <c r="O16" s="4"/>
      <c r="P16" s="4"/>
      <c r="Q16" s="4"/>
    </row>
    <row r="17" spans="1:17" ht="39.75" customHeight="1" thickBot="1">
      <c r="A17" s="68"/>
      <c r="B17" s="72"/>
      <c r="C17" s="50" t="s">
        <v>16</v>
      </c>
      <c r="D17" s="51"/>
      <c r="E17" s="52" t="s">
        <v>22</v>
      </c>
      <c r="F17" s="52">
        <v>10</v>
      </c>
      <c r="G17" s="53">
        <v>1615.35</v>
      </c>
      <c r="H17" s="54">
        <v>1335</v>
      </c>
      <c r="I17" s="54">
        <v>1441.8</v>
      </c>
      <c r="J17" s="40">
        <f t="shared" si="0"/>
        <v>1464.05</v>
      </c>
      <c r="K17" s="41">
        <f t="shared" si="1"/>
        <v>9.6645064410848871</v>
      </c>
      <c r="L17" s="81">
        <f t="shared" si="2"/>
        <v>13350</v>
      </c>
      <c r="M17" s="6"/>
      <c r="N17" s="4"/>
      <c r="O17" s="4"/>
      <c r="P17" s="4"/>
      <c r="Q17" s="4"/>
    </row>
    <row r="18" spans="1:17" ht="23.25" customHeight="1" thickBot="1">
      <c r="A18" s="68"/>
      <c r="B18" s="70">
        <v>3</v>
      </c>
      <c r="C18" s="50" t="s">
        <v>17</v>
      </c>
      <c r="D18" s="55"/>
      <c r="E18" s="52" t="s">
        <v>23</v>
      </c>
      <c r="F18" s="52">
        <v>3.6</v>
      </c>
      <c r="G18" s="53">
        <v>522</v>
      </c>
      <c r="H18" s="54">
        <v>450</v>
      </c>
      <c r="I18" s="54">
        <v>508.5</v>
      </c>
      <c r="J18" s="40">
        <f t="shared" si="0"/>
        <v>493.5</v>
      </c>
      <c r="K18" s="41">
        <f t="shared" si="1"/>
        <v>7.7552284633270965</v>
      </c>
      <c r="L18" s="81">
        <f t="shared" si="2"/>
        <v>1620</v>
      </c>
      <c r="M18" s="6"/>
      <c r="N18" s="4"/>
      <c r="O18" s="4"/>
      <c r="P18" s="4"/>
      <c r="Q18" s="4"/>
    </row>
    <row r="19" spans="1:17" ht="32.4" customHeight="1" thickBot="1">
      <c r="A19" s="68"/>
      <c r="B19" s="72"/>
      <c r="C19" s="50" t="s">
        <v>18</v>
      </c>
      <c r="D19" s="55"/>
      <c r="E19" s="56" t="s">
        <v>23</v>
      </c>
      <c r="F19" s="52">
        <v>3.6</v>
      </c>
      <c r="G19" s="53">
        <v>548.79999999999995</v>
      </c>
      <c r="H19" s="54">
        <v>490</v>
      </c>
      <c r="I19" s="54">
        <v>534.1</v>
      </c>
      <c r="J19" s="40">
        <f t="shared" si="0"/>
        <v>524.29999999999995</v>
      </c>
      <c r="K19" s="41">
        <f t="shared" si="1"/>
        <v>5.8364467274751366</v>
      </c>
      <c r="L19" s="81">
        <f t="shared" si="2"/>
        <v>1764</v>
      </c>
      <c r="M19" s="6"/>
      <c r="N19" s="4"/>
      <c r="O19" s="4"/>
      <c r="P19" s="4"/>
      <c r="Q19" s="4"/>
    </row>
    <row r="20" spans="1:17" ht="20.25" customHeight="1" thickBot="1">
      <c r="A20" s="68"/>
      <c r="B20" s="70">
        <v>4</v>
      </c>
      <c r="C20" s="50" t="s">
        <v>19</v>
      </c>
      <c r="D20" s="55"/>
      <c r="E20" s="56" t="s">
        <v>23</v>
      </c>
      <c r="F20" s="52">
        <v>34.299999999999997</v>
      </c>
      <c r="G20" s="53">
        <v>432.9</v>
      </c>
      <c r="H20" s="54">
        <v>390</v>
      </c>
      <c r="I20" s="54">
        <v>425.1</v>
      </c>
      <c r="J20" s="40">
        <f t="shared" si="0"/>
        <v>416</v>
      </c>
      <c r="K20" s="41">
        <f t="shared" si="1"/>
        <v>5.4932486972646695</v>
      </c>
      <c r="L20" s="81">
        <f t="shared" si="2"/>
        <v>13376.999999999998</v>
      </c>
      <c r="M20" s="6"/>
      <c r="N20" s="4"/>
      <c r="O20" s="4"/>
      <c r="P20" s="4"/>
      <c r="Q20" s="4"/>
    </row>
    <row r="21" spans="1:17" ht="37.5" customHeight="1" thickBot="1">
      <c r="A21" s="68"/>
      <c r="B21" s="72"/>
      <c r="C21" s="50" t="s">
        <v>20</v>
      </c>
      <c r="D21" s="55"/>
      <c r="E21" s="56" t="s">
        <v>23</v>
      </c>
      <c r="F21" s="52">
        <v>35.200000000000003</v>
      </c>
      <c r="G21" s="53">
        <v>179.8</v>
      </c>
      <c r="H21" s="54">
        <v>155</v>
      </c>
      <c r="I21" s="54">
        <v>172.05</v>
      </c>
      <c r="J21" s="40">
        <f t="shared" si="0"/>
        <v>168.95</v>
      </c>
      <c r="K21" s="41">
        <f t="shared" si="1"/>
        <v>7.5094979558462889</v>
      </c>
      <c r="L21" s="81">
        <f t="shared" si="2"/>
        <v>5456</v>
      </c>
      <c r="M21" s="6"/>
      <c r="N21" s="4"/>
      <c r="O21" s="4"/>
      <c r="P21" s="4"/>
      <c r="Q21" s="4"/>
    </row>
    <row r="22" spans="1:17" ht="25.5" customHeight="1" thickBot="1">
      <c r="A22" s="69"/>
      <c r="B22" s="79" t="s">
        <v>13</v>
      </c>
      <c r="C22" s="80"/>
      <c r="D22" s="73"/>
      <c r="E22" s="74"/>
      <c r="F22" s="75"/>
      <c r="G22" s="76">
        <f>G14*F14+G15*F15+G16*F16+G17*F17+G18*F18+G19*F19+G20*F20+G21*F21</f>
        <v>153252.57199999999</v>
      </c>
      <c r="H22" s="76">
        <f>H14*F14+H15*F15+H16*F16+H17*F17+H18*F18+H19*F19+H20*F20+H21*F21</f>
        <v>134178.20000000001</v>
      </c>
      <c r="I22" s="76">
        <f>I14*F14+I15*F15+I16*F16+I17*F17+I18*F18+I19*F19+I20*F20+I21*F21</f>
        <v>147995.76</v>
      </c>
      <c r="J22" s="77"/>
      <c r="K22" s="78"/>
      <c r="L22" s="82">
        <f>SUM(L14:L21)</f>
        <v>134178.20000000001</v>
      </c>
      <c r="M22" s="6"/>
      <c r="N22" s="4"/>
      <c r="O22" s="4"/>
      <c r="P22" s="4"/>
      <c r="Q22" s="4"/>
    </row>
    <row r="23" spans="1:17" ht="26.25" customHeight="1">
      <c r="A23" s="10"/>
      <c r="B23" s="5"/>
      <c r="C23" s="7"/>
      <c r="D23" s="7"/>
      <c r="E23" s="7"/>
      <c r="F23" s="7"/>
      <c r="G23" s="8"/>
      <c r="H23" s="8"/>
      <c r="I23" s="8"/>
      <c r="J23" s="7"/>
      <c r="K23" s="7"/>
      <c r="L23" s="7"/>
      <c r="M23" s="6"/>
      <c r="N23" s="4"/>
      <c r="O23" s="4"/>
      <c r="P23" s="4"/>
      <c r="Q23" s="4"/>
    </row>
    <row r="24" spans="1:17" ht="16.5" customHeight="1">
      <c r="A24" s="10"/>
      <c r="B24" s="58" t="s">
        <v>30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6"/>
      <c r="N24" s="4"/>
      <c r="O24" s="4"/>
      <c r="P24" s="4"/>
      <c r="Q24" s="4"/>
    </row>
    <row r="25" spans="1:17" ht="16.5" customHeight="1">
      <c r="A25" s="10"/>
      <c r="G25" s="16"/>
      <c r="M25" s="6"/>
      <c r="N25" s="4"/>
      <c r="O25" s="4"/>
      <c r="P25" s="4"/>
      <c r="Q25" s="4"/>
    </row>
    <row r="26" spans="1:17" ht="16.5" customHeight="1">
      <c r="A26" s="10"/>
      <c r="G26" s="16"/>
      <c r="M26" s="6"/>
      <c r="N26" s="4"/>
      <c r="O26" s="4"/>
      <c r="P26" s="4"/>
      <c r="Q26" s="4"/>
    </row>
    <row r="27" spans="1:17" ht="16.5" customHeight="1">
      <c r="A27" s="10"/>
      <c r="G27" s="17"/>
      <c r="M27" s="6"/>
      <c r="N27" s="4"/>
      <c r="O27" s="4"/>
      <c r="P27" s="4"/>
      <c r="Q27" s="4"/>
    </row>
    <row r="28" spans="1:17" ht="16.5" customHeight="1">
      <c r="A28" s="10"/>
      <c r="G28" s="17"/>
      <c r="M28" s="6"/>
      <c r="N28" s="4"/>
      <c r="O28" s="4"/>
      <c r="P28" s="4"/>
      <c r="Q28" s="4"/>
    </row>
    <row r="29" spans="1:17" ht="17.399999999999999" customHeight="1">
      <c r="A29" s="10"/>
      <c r="G29" s="17"/>
      <c r="M29" s="6"/>
      <c r="N29" s="4"/>
      <c r="O29" s="4"/>
      <c r="P29" s="4"/>
      <c r="Q29" s="4"/>
    </row>
    <row r="30" spans="1:17" ht="16.5" customHeight="1">
      <c r="A30" s="10"/>
      <c r="G30" s="17"/>
      <c r="M30" s="6"/>
      <c r="N30" s="4"/>
      <c r="O30" s="4"/>
      <c r="P30" s="4"/>
      <c r="Q30" s="4"/>
    </row>
    <row r="31" spans="1:17" ht="16.5" customHeight="1">
      <c r="A31" s="10"/>
      <c r="G31" s="17"/>
      <c r="M31" s="6"/>
      <c r="N31" s="4"/>
      <c r="O31" s="4"/>
      <c r="P31" s="4"/>
      <c r="Q31" s="4"/>
    </row>
    <row r="32" spans="1:17" ht="16.5" customHeight="1">
      <c r="A32" s="10"/>
      <c r="G32" s="18"/>
      <c r="M32" s="6"/>
      <c r="N32" s="4"/>
      <c r="O32" s="4"/>
      <c r="P32" s="4"/>
      <c r="Q32" s="4"/>
    </row>
    <row r="33" spans="1:17" ht="16.5" customHeight="1">
      <c r="A33" s="10"/>
      <c r="G33" s="19"/>
      <c r="M33" s="6"/>
      <c r="N33" s="4"/>
      <c r="O33" s="4"/>
      <c r="P33" s="4"/>
      <c r="Q33" s="4"/>
    </row>
    <row r="34" spans="1:17" ht="16.5" customHeight="1">
      <c r="A34" s="10"/>
      <c r="G34" s="19"/>
      <c r="M34" s="6"/>
      <c r="N34" s="4"/>
      <c r="O34" s="4"/>
      <c r="P34" s="4"/>
      <c r="Q34" s="4"/>
    </row>
    <row r="35" spans="1:17" ht="27.75" customHeight="1">
      <c r="A35" s="10"/>
      <c r="G35" s="19"/>
      <c r="M35" s="6"/>
      <c r="N35" s="4"/>
      <c r="O35" s="4"/>
      <c r="P35" s="4"/>
      <c r="Q35" s="4"/>
    </row>
    <row r="36" spans="1:17" ht="1.5" customHeight="1">
      <c r="A36" s="10"/>
      <c r="G36" s="19"/>
      <c r="M36" s="6"/>
      <c r="N36" s="4"/>
      <c r="O36" s="4"/>
      <c r="P36" s="4"/>
      <c r="Q36" s="4"/>
    </row>
    <row r="37" spans="1:17" ht="31.5" hidden="1" customHeight="1">
      <c r="A37" s="10"/>
      <c r="G37" s="18"/>
      <c r="M37" s="6"/>
      <c r="N37" s="4"/>
      <c r="O37" s="4"/>
      <c r="P37" s="4"/>
      <c r="Q37" s="4"/>
    </row>
    <row r="38" spans="1:17" ht="18.75" hidden="1" customHeight="1">
      <c r="A38" s="10"/>
      <c r="G38" s="18"/>
      <c r="M38" s="6"/>
      <c r="N38" s="4"/>
      <c r="O38" s="4"/>
      <c r="P38" s="4"/>
      <c r="Q38" s="4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</sheetData>
  <mergeCells count="12">
    <mergeCell ref="G12:H12"/>
    <mergeCell ref="B24:L24"/>
    <mergeCell ref="H1:N1"/>
    <mergeCell ref="A6:L7"/>
    <mergeCell ref="A8:L8"/>
    <mergeCell ref="B11:L11"/>
    <mergeCell ref="A12:A22"/>
    <mergeCell ref="B15:B17"/>
    <mergeCell ref="B18:B19"/>
    <mergeCell ref="B20:B21"/>
    <mergeCell ref="B22:C22"/>
    <mergeCell ref="A4:L5"/>
  </mergeCells>
  <pageMargins left="0.7" right="0.7" top="0.75" bottom="0.75" header="0.3" footer="0.3"/>
  <pageSetup paperSize="9" scale="57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Par0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Милютин И А</dc:creator>
  <dc:description/>
  <cp:lastModifiedBy>Альмира М. Новопашина</cp:lastModifiedBy>
  <cp:revision>19</cp:revision>
  <cp:lastPrinted>2026-07-10T05:09:13Z</cp:lastPrinted>
  <dcterms:created xsi:type="dcterms:W3CDTF">2021-04-06T10:41:52Z</dcterms:created>
  <dcterms:modified xsi:type="dcterms:W3CDTF">2026-07-10T05:09:54Z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