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1977050B-CC8E-456A-94BE-D8B94ED558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Лист1!$A$1:$R$19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8" i="1" l="1"/>
  <c r="Q8" i="1" s="1"/>
  <c r="R8" i="1" s="1"/>
  <c r="N8" i="1"/>
  <c r="M8" i="1"/>
  <c r="J8" i="1"/>
  <c r="K8" i="1" s="1"/>
  <c r="P7" i="1"/>
  <c r="Q7" i="1" s="1"/>
  <c r="R7" i="1" s="1"/>
  <c r="N7" i="1"/>
  <c r="M7" i="1"/>
  <c r="J7" i="1"/>
  <c r="K7" i="1" s="1"/>
  <c r="P5" i="1"/>
  <c r="Q5" i="1" s="1"/>
  <c r="R5" i="1" s="1"/>
  <c r="J6" i="1"/>
  <c r="K6" i="1" s="1"/>
  <c r="M6" i="1"/>
  <c r="N6" i="1"/>
  <c r="P6" i="1"/>
  <c r="Q6" i="1" s="1"/>
  <c r="R6" i="1" s="1"/>
  <c r="N5" i="1"/>
  <c r="M5" i="1"/>
  <c r="J5" i="1"/>
  <c r="K5" i="1" s="1"/>
  <c r="O7" i="1" l="1"/>
  <c r="O8" i="1"/>
  <c r="O5" i="1"/>
  <c r="O6" i="1"/>
  <c r="R9" i="1"/>
</calcChain>
</file>

<file path=xl/sharedStrings.xml><?xml version="1.0" encoding="utf-8"?>
<sst xmlns="http://schemas.openxmlformats.org/spreadsheetml/2006/main" count="48" uniqueCount="39">
  <si>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</si>
  <si>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</si>
  <si>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</si>
  <si>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</si>
  <si>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</si>
  <si>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</si>
  <si>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</si>
  <si>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</si>
  <si>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</si>
  <si>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</si>
  <si>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</si>
  <si>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</si>
  <si>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</si>
  <si>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</si>
  <si>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</si>
  <si>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</si>
  <si>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</si>
  <si>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</si>
  <si>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</si>
  <si>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</si>
  <si>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</si>
  <si>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</si>
  <si>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</si>
  <si>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</si>
  <si>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</si>
  <si>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</si>
  <si>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</si>
  <si>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</si>
  <si>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</si>
  <si>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</si>
  <si>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</si>
  <si>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</si>
  <si>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Тибиальный компонент</t>
  </si>
  <si>
    <t>Прокладка тибиальная</t>
  </si>
  <si>
    <t>Компонент бедренный</t>
  </si>
  <si>
    <t xml:space="preserve">Степлер </t>
  </si>
  <si>
    <t>32.50.13.190</t>
  </si>
  <si>
    <t>1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</si>
  <si>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размере90667,00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</si>
</sst>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6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9</xdr:row>
      <xdr:rowOff>0</xdr:rowOff>
    </xdr:from>
    <xdr:to>
      <xdr:col>14</xdr:col>
      <xdr:colOff>784860</xdr:colOff>
      <xdr:row>9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8" sqref="D8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8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8" s="6" customFormat="1" ht="41.25" customHeight="1">
      <c r="A3" s="41" t="s">
        <v>6</v>
      </c>
      <c r="B3" s="41"/>
      <c r="C3" s="29"/>
      <c r="D3" s="41" t="s">
        <v>26</v>
      </c>
      <c r="E3" s="41" t="s">
        <v>10</v>
      </c>
      <c r="F3" s="41" t="s">
        <v>11</v>
      </c>
      <c r="G3" s="42" t="s">
        <v>20</v>
      </c>
      <c r="H3" s="42"/>
      <c r="I3" s="42"/>
      <c r="J3" s="42" t="s">
        <v>21</v>
      </c>
      <c r="K3" s="42" t="s">
        <v>22</v>
      </c>
      <c r="L3" s="44" t="s">
        <v>9</v>
      </c>
      <c r="M3" s="42" t="s">
        <v>23</v>
      </c>
      <c r="N3" s="42" t="s">
        <v>12</v>
      </c>
      <c r="O3" s="39" t="s">
        <v>13</v>
      </c>
      <c r="P3" s="39" t="s">
        <v>8</v>
      </c>
      <c r="Q3" s="39" t="s">
        <v>19</v>
      </c>
      <c r="R3" s="46" t="s">
        <v>14</v>
      </c>
    </row>
    <row r="4" spans="1:18" s="6" customFormat="1" ht="15">
      <c r="A4" s="41"/>
      <c r="B4" s="41"/>
      <c r="C4" s="29"/>
      <c r="D4" s="41"/>
      <c r="E4" s="41"/>
      <c r="F4" s="41"/>
      <c r="G4" s="8" t="s">
        <v>28</v>
      </c>
      <c r="H4" s="8" t="s">
        <v>29</v>
      </c>
      <c r="I4" s="8" t="s">
        <v>30</v>
      </c>
      <c r="J4" s="43"/>
      <c r="K4" s="43"/>
      <c r="L4" s="45"/>
      <c r="M4" s="43" t="s">
        <v>15</v>
      </c>
      <c r="N4" s="43" t="s">
        <v>16</v>
      </c>
      <c r="O4" s="40" t="s">
        <v>17</v>
      </c>
      <c r="P4" s="40" t="s">
        <v>8</v>
      </c>
      <c r="Q4" s="39"/>
      <c r="R4" s="47"/>
    </row>
    <row r="5" spans="1:18" s="24" customFormat="1" ht="15">
      <c r="A5" s="26">
        <v>1</v>
      </c>
      <c r="B5" s="27"/>
      <c r="C5" s="29" t="s">
        <v>36</v>
      </c>
      <c r="D5" s="32" t="s">
        <v>32</v>
      </c>
      <c r="E5" s="21" t="s">
        <v>31</v>
      </c>
      <c r="F5" s="21">
        <v>1</v>
      </c>
      <c r="G5" s="22">
        <v>27000</v>
      </c>
      <c r="H5" s="22">
        <v>27500</v>
      </c>
      <c r="I5" s="22">
        <v>27800</v>
      </c>
      <c r="J5" s="13">
        <f t="shared" ref="J5:J6" si="0">MIN(G5:I5)</f>
        <v>27000</v>
      </c>
      <c r="K5" s="13">
        <f t="shared" ref="K5:K6" si="1">J5*(1+L5)</f>
        <v>27000</v>
      </c>
      <c r="L5" s="23">
        <v>0</v>
      </c>
      <c r="M5" s="25">
        <f t="shared" ref="M5:M6" si="2">AVERAGE(G5:I5)*(1+L5)</f>
        <v>27433.333333333332</v>
      </c>
      <c r="N5" s="25">
        <f t="shared" ref="N5:N6" si="3">STDEV(G5:I5)</f>
        <v>404.14518843273805</v>
      </c>
      <c r="O5" s="9">
        <f t="shared" ref="O5:O6" si="4">N5/M5</f>
        <v>1.4731902373003819E-2</v>
      </c>
      <c r="P5" s="10">
        <f t="shared" ref="P5:P6" si="5">MIN(G5,H5,I5)</f>
        <v>27000</v>
      </c>
      <c r="Q5" s="22">
        <f>P5</f>
        <v>27000</v>
      </c>
      <c r="R5" s="22">
        <f>Q5*F5</f>
        <v>27000</v>
      </c>
    </row>
    <row r="6" spans="1:18" s="24" customFormat="1" ht="15">
      <c r="A6" s="35">
        <v>2</v>
      </c>
      <c r="B6" s="27"/>
      <c r="C6" s="36" t="s">
        <v>36</v>
      </c>
      <c r="D6" s="32" t="s">
        <v>33</v>
      </c>
      <c r="E6" s="21" t="s">
        <v>31</v>
      </c>
      <c r="F6" s="28" t="s">
        <v>37</v>
      </c>
      <c r="G6" s="22">
        <v>13500</v>
      </c>
      <c r="H6" s="22">
        <v>13750</v>
      </c>
      <c r="I6" s="22">
        <v>13900</v>
      </c>
      <c r="J6" s="13">
        <f t="shared" si="0"/>
        <v>13500</v>
      </c>
      <c r="K6" s="13">
        <f t="shared" si="1"/>
        <v>13500</v>
      </c>
      <c r="L6" s="23">
        <v>0</v>
      </c>
      <c r="M6" s="25">
        <f t="shared" si="2"/>
        <v>13716.666666666666</v>
      </c>
      <c r="N6" s="25">
        <f t="shared" si="3"/>
        <v>202.07259421636903</v>
      </c>
      <c r="O6" s="9">
        <f t="shared" si="4"/>
        <v>1.4731902373003819E-2</v>
      </c>
      <c r="P6" s="10">
        <f t="shared" si="5"/>
        <v>13500</v>
      </c>
      <c r="Q6" s="22">
        <f t="shared" ref="Q6" si="6">P6</f>
        <v>13500</v>
      </c>
      <c r="R6" s="22">
        <f t="shared" ref="R6" si="7">Q6*F6</f>
        <v>13500</v>
      </c>
    </row>
    <row r="7" spans="1:18" s="24" customFormat="1" ht="15">
      <c r="A7" s="35">
        <v>3</v>
      </c>
      <c r="B7" s="34"/>
      <c r="C7" s="36" t="s">
        <v>36</v>
      </c>
      <c r="D7" s="32" t="s">
        <v>34</v>
      </c>
      <c r="E7" s="21" t="s">
        <v>31</v>
      </c>
      <c r="F7" s="28" t="s">
        <v>37</v>
      </c>
      <c r="G7" s="22">
        <v>49500</v>
      </c>
      <c r="H7" s="22">
        <v>49800</v>
      </c>
      <c r="I7" s="22">
        <v>49950</v>
      </c>
      <c r="J7" s="13">
        <f t="shared" ref="J7:J8" si="8">MIN(G7:I7)</f>
        <v>49500</v>
      </c>
      <c r="K7" s="13">
        <f t="shared" ref="K7:K8" si="9">J7*(1+L7)</f>
        <v>49500</v>
      </c>
      <c r="L7" s="23">
        <v>0</v>
      </c>
      <c r="M7" s="33">
        <f t="shared" ref="M7:M8" si="10">AVERAGE(G7:I7)*(1+L7)</f>
        <v>49750</v>
      </c>
      <c r="N7" s="33">
        <f t="shared" ref="N7:N8" si="11">STDEV(G7:I7)</f>
        <v>229.128784747792</v>
      </c>
      <c r="O7" s="9">
        <f t="shared" ref="O7:O8" si="12">N7/M7</f>
        <v>4.6056037135234571E-3</v>
      </c>
      <c r="P7" s="10">
        <f t="shared" ref="P7:P8" si="13">MIN(G7,H7,I7)</f>
        <v>49500</v>
      </c>
      <c r="Q7" s="22">
        <f t="shared" ref="Q7:Q8" si="14">P7</f>
        <v>49500</v>
      </c>
      <c r="R7" s="22">
        <f t="shared" ref="R7:R8" si="15">Q7*F7</f>
        <v>49500</v>
      </c>
    </row>
    <row r="8" spans="1:18" s="24" customFormat="1" ht="15">
      <c r="A8" s="35">
        <v>4</v>
      </c>
      <c r="B8" s="34"/>
      <c r="C8" s="36" t="s">
        <v>36</v>
      </c>
      <c r="D8" s="32" t="s">
        <v>35</v>
      </c>
      <c r="E8" s="21" t="s">
        <v>31</v>
      </c>
      <c r="F8" s="28" t="s">
        <v>37</v>
      </c>
      <c r="G8" s="22">
        <v>667</v>
      </c>
      <c r="H8" s="22">
        <v>710</v>
      </c>
      <c r="I8" s="22">
        <v>720</v>
      </c>
      <c r="J8" s="13">
        <f t="shared" si="8"/>
        <v>667</v>
      </c>
      <c r="K8" s="13">
        <f t="shared" si="9"/>
        <v>667</v>
      </c>
      <c r="L8" s="23">
        <v>0</v>
      </c>
      <c r="M8" s="33">
        <f t="shared" si="10"/>
        <v>699</v>
      </c>
      <c r="N8" s="33">
        <f t="shared" si="11"/>
        <v>28.160255680657446</v>
      </c>
      <c r="O8" s="9">
        <f t="shared" si="12"/>
        <v>4.0286488813529968E-2</v>
      </c>
      <c r="P8" s="10">
        <f t="shared" si="13"/>
        <v>667</v>
      </c>
      <c r="Q8" s="22">
        <f t="shared" si="14"/>
        <v>667</v>
      </c>
      <c r="R8" s="22">
        <f t="shared" si="15"/>
        <v>667</v>
      </c>
    </row>
    <row r="9" spans="1:18" s="6" customFormat="1" ht="15">
      <c r="A9" s="14"/>
      <c r="B9" s="14"/>
      <c r="C9" s="14"/>
      <c r="D9" s="14"/>
      <c r="E9" s="14"/>
      <c r="F9" s="15" t="s">
        <v>18</v>
      </c>
      <c r="G9" s="18"/>
      <c r="H9" s="18"/>
      <c r="I9" s="18"/>
      <c r="J9" s="19"/>
      <c r="K9" s="19"/>
      <c r="L9" s="17"/>
      <c r="M9" s="16"/>
      <c r="N9" s="48" t="s">
        <v>24</v>
      </c>
      <c r="O9" s="48"/>
      <c r="P9" s="48"/>
      <c r="Q9" s="48"/>
      <c r="R9" s="20">
        <f>SUM(R5:R8)</f>
        <v>90667</v>
      </c>
    </row>
    <row r="10" spans="1:18" ht="37.5" customHeight="1">
      <c r="A10" s="51" t="s">
        <v>38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11"/>
      <c r="Q10" s="11"/>
      <c r="R10" s="12"/>
    </row>
    <row r="11" spans="1:18" ht="82.5" customHeight="1">
      <c r="A11" s="50" t="s">
        <v>25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11"/>
      <c r="Q11" s="11"/>
    </row>
    <row r="12" spans="1:18" ht="48" customHeight="1">
      <c r="A12" s="52" t="s">
        <v>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8" ht="31.5">
      <c r="D13" s="1" t="s">
        <v>2</v>
      </c>
      <c r="E13" s="4" t="s">
        <v>1</v>
      </c>
      <c r="F13" s="49" t="s">
        <v>3</v>
      </c>
      <c r="G13" s="49"/>
    </row>
    <row r="14" spans="1:18">
      <c r="E14" s="4" t="s">
        <v>4</v>
      </c>
      <c r="F14" s="49" t="s">
        <v>5</v>
      </c>
      <c r="G14" s="49"/>
    </row>
    <row r="15" spans="1:18">
      <c r="J15" s="1"/>
      <c r="K15" s="1"/>
      <c r="L15" s="1"/>
      <c r="M15" s="1"/>
    </row>
    <row r="17" spans="1:15">
      <c r="A17" s="55"/>
      <c r="B17" s="55"/>
      <c r="C17" s="31"/>
      <c r="D17" s="53"/>
      <c r="E17" s="53"/>
      <c r="F17" s="53"/>
    </row>
    <row r="18" spans="1:15">
      <c r="A18" s="2"/>
      <c r="B18" s="2"/>
      <c r="C18" s="2"/>
      <c r="D18" s="2"/>
      <c r="E18" s="5"/>
    </row>
    <row r="19" spans="1:15">
      <c r="A19" s="49"/>
      <c r="B19" s="49"/>
      <c r="C19" s="30"/>
      <c r="D19" s="54"/>
      <c r="E19" s="54"/>
      <c r="F19" s="54"/>
      <c r="G19" s="54"/>
    </row>
    <row r="20" spans="1:1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</row>
  </sheetData>
  <sheetProtection selectLockedCells="1" selectUnlockedCells="1"/>
  <mergeCells count="28">
    <mergeCell ref="A19:B19"/>
    <mergeCell ref="A11:O11"/>
    <mergeCell ref="M3:M4"/>
    <mergeCell ref="N3:N4"/>
    <mergeCell ref="A20:O20"/>
    <mergeCell ref="A10:O10"/>
    <mergeCell ref="A12:O12"/>
    <mergeCell ref="D17:F17"/>
    <mergeCell ref="D19:G19"/>
    <mergeCell ref="F13:G13"/>
    <mergeCell ref="A17:B17"/>
    <mergeCell ref="E3:E4"/>
    <mergeCell ref="F3:F4"/>
    <mergeCell ref="G3:I3"/>
    <mergeCell ref="J3:J4"/>
    <mergeCell ref="Q3:Q4"/>
    <mergeCell ref="P3:P4"/>
    <mergeCell ref="R3:R4"/>
    <mergeCell ref="N9:Q9"/>
    <mergeCell ref="F14:G14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2026-07-23T08:16:14Z</dcterms:modified>
</cp:coreProperties>
</file>