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yksinsv\Desktop\расходники для ключниц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Area" localSheetId="0">Лист1!$A$1:$M$27</definedName>
  </definedNames>
  <calcPr calcId="162913"/>
</workbook>
</file>

<file path=xl/calcChain.xml><?xml version="1.0" encoding="utf-8"?>
<calcChain xmlns="http://schemas.openxmlformats.org/spreadsheetml/2006/main">
  <c r="L23" i="1" l="1"/>
  <c r="M23" i="1" s="1"/>
  <c r="J23" i="1"/>
  <c r="K23" i="1" s="1"/>
  <c r="L22" i="1" l="1"/>
  <c r="M22" i="1" s="1"/>
  <c r="J22" i="1"/>
  <c r="K22" i="1" s="1"/>
  <c r="L21" i="1"/>
  <c r="M21" i="1" s="1"/>
  <c r="J21" i="1"/>
  <c r="K21" i="1" s="1"/>
  <c r="J24" i="1"/>
  <c r="K24" i="1" s="1"/>
  <c r="L24" i="1"/>
  <c r="M24" i="1" s="1"/>
  <c r="L13" i="1"/>
  <c r="M13" i="1" s="1"/>
  <c r="J13" i="1"/>
  <c r="K13" i="1" s="1"/>
  <c r="L19" i="1" l="1"/>
  <c r="M19" i="1" s="1"/>
  <c r="J19" i="1"/>
  <c r="K19" i="1" s="1"/>
  <c r="L18" i="1"/>
  <c r="M18" i="1" s="1"/>
  <c r="J18" i="1"/>
  <c r="K18" i="1" s="1"/>
  <c r="L17" i="1"/>
  <c r="M17" i="1" s="1"/>
  <c r="J17" i="1"/>
  <c r="K17" i="1" s="1"/>
  <c r="L16" i="1"/>
  <c r="M16" i="1" s="1"/>
  <c r="J16" i="1"/>
  <c r="K16" i="1" s="1"/>
  <c r="L15" i="1"/>
  <c r="M15" i="1" s="1"/>
  <c r="J15" i="1"/>
  <c r="K15" i="1" s="1"/>
  <c r="L14" i="1"/>
  <c r="M14" i="1" s="1"/>
  <c r="J14" i="1"/>
  <c r="K14" i="1" s="1"/>
  <c r="L20" i="1"/>
  <c r="M20" i="1" s="1"/>
  <c r="J20" i="1"/>
  <c r="K20" i="1" s="1"/>
  <c r="L12" i="1" l="1"/>
  <c r="M12" i="1" s="1"/>
  <c r="J12" i="1"/>
  <c r="K12" i="1" s="1"/>
  <c r="M25" i="1" l="1"/>
</calcChain>
</file>

<file path=xl/sharedStrings.xml><?xml version="1.0" encoding="utf-8"?>
<sst xmlns="http://schemas.openxmlformats.org/spreadsheetml/2006/main" count="68" uniqueCount="56">
  <si>
    <t>Характеристики объекта закупки</t>
  </si>
  <si>
    <t>Используемый метод определения НМЦК 
с обоснованием: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</si>
  <si>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</si>
  <si>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</si>
  <si>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</si>
  <si>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</si>
  <si>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</si>
  <si>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Среднеквадр. отклонение</t>
  </si>
  <si>
    <t>Коэффициент вариации (%)</t>
  </si>
  <si>
    <t>Цена (руб.)</t>
  </si>
  <si>
    <t>Итого: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</si>
  <si>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ч.6 ст.22 44-ФЗ) 
Расчет выполнен в соответствии с Методическими рекомендациями, утвержденными приказом МЭР РФ от 02.10.2013 №567</t>
  </si>
  <si>
    <t>Средняя цена (руб.)</t>
  </si>
  <si>
    <t xml:space="preserve"> согласно приложению № 1 к извещению 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</si>
  <si>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</si>
  <si>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</si>
  <si>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</si>
  <si>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Оплата производится в рублях по курсу соответствующей валюты, установленному Центральным банком на дату заключения контракта</t>
  </si>
  <si>
    <t>Поставщик 1</t>
  </si>
  <si>
    <t xml:space="preserve">Поставщик 2 </t>
  </si>
  <si>
    <t xml:space="preserve">Поставщик 3 </t>
  </si>
  <si>
    <t>НМЦК (руб)</t>
  </si>
  <si>
    <t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</t>
  </si>
  <si>
    <t>штука</t>
  </si>
  <si>
    <t xml:space="preserve">Обоснование начальной (максимальной) цены контракта, цены контракта, заключаемого с единственным поставщиком (подрядчиком, исполнителем) (в соответствии с ч.6 ст.22 44-ФЗ) 
           </t>
  </si>
  <si>
    <t>упаковка</t>
  </si>
  <si>
    <t xml:space="preserve">Стекло акриловое черное 152,5х102,5х3(т)мм </t>
  </si>
  <si>
    <t xml:space="preserve">Сверло по металлу 3,3х65мм спиральное HSS-Co 8% сталь М42, Kraftool 29656-3.3 </t>
  </si>
  <si>
    <t xml:space="preserve">Сверло по металлу 3,5х70мм спиральное HSS-Co 8% сталь М42, Kraftool 29656-3.5 </t>
  </si>
  <si>
    <t xml:space="preserve">Сверло по металлу 4,0х75мм спиральное HSS-Co 8% сталь М42, Kraftool 29656-4 </t>
  </si>
  <si>
    <t xml:space="preserve">Сверло по металлу 5,0х86мм спиральное HSS-Co 8% сталь М42, Kraftool 29656-5 </t>
  </si>
  <si>
    <t>Гайка оцинкованная самоконтрящаяся DIN 985 М5, Стройбат 014591                      200шт./уп</t>
  </si>
  <si>
    <t xml:space="preserve">Гайка с фланцем с насечками DIN6923 M5, Стройбат 413400 100шт./уп </t>
  </si>
  <si>
    <t xml:space="preserve">25.94.11.110               Болты и винты из черных металлов
 </t>
  </si>
  <si>
    <t>25.94.11.110                Болты и винты из черных металлов</t>
  </si>
  <si>
    <t>25.94.11.110              Болты и винты из черных металлов</t>
  </si>
  <si>
    <t xml:space="preserve"> 25.94.11.130             Гайки из черных металлов</t>
  </si>
  <si>
    <t xml:space="preserve">25.94.11.130             Гайки из черных металлов
 </t>
  </si>
  <si>
    <t>25.94.12.110            Шайбы из черных металлов</t>
  </si>
  <si>
    <t>25.73.40.110               Сверла</t>
  </si>
  <si>
    <t>25.73.40.110                Сверла</t>
  </si>
  <si>
    <t xml:space="preserve">25.73.40.110                  Сверла </t>
  </si>
  <si>
    <t>25.73.40.110                  Сверла</t>
  </si>
  <si>
    <t>20.16.51.119 Полипропилен прочий</t>
  </si>
  <si>
    <t xml:space="preserve">Болт мебельный DIN603 M5x30мм, EDELFIX 6032530           </t>
  </si>
  <si>
    <t>Дата подготовки обоснования НМЦК: 08.06.2026</t>
  </si>
  <si>
    <t xml:space="preserve">Винт оцинкованный с полукр. головкой DIN7985 М3х16, КРЕП-КОМП вц316мф                  100шт./уп </t>
  </si>
  <si>
    <t xml:space="preserve">Винт оцинкованный с полукр. головкой DIN7985 М3х20, КРЕП-КОМП вц320мф                     100шт./уп </t>
  </si>
  <si>
    <t xml:space="preserve">Гайка оцинкованная самоконтрящаяся DIN985 М3, Стройбат 244571                  100шт./уп </t>
  </si>
  <si>
    <t xml:space="preserve">Шайба оцинкованная кузовная DIN9021 3мм, Стройбат 414050 100шт./уп </t>
  </si>
  <si>
    <t>доставка</t>
  </si>
  <si>
    <t>На основании проведенного анализа рынка и расчетов, НМЦК составляет: 20 847 рублей 69 копеек</t>
  </si>
  <si>
    <t>53.20.19.120                     Услуги курьерские прочие, не включенные в другие группировки</t>
  </si>
  <si>
    <t>усл. ед.</t>
  </si>
  <si>
    <t>Поставка расходных материалов для переоборудования ключниц ФГБУ «РГБ»</t>
  </si>
  <si>
    <t>25.94.11.130             Гайки из черных металлов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</si>
</sst>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0000"/>
    <numFmt numFmtId="166" formatCode="#,##0.00\ _₽"/>
    <numFmt numFmtId="167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 applyAlignment="0"/>
    <xf numFmtId="0" fontId="1" fillId="0" borderId="0" applyAlignment="0"/>
    <xf numFmtId="164" fontId="6" fillId="0" borderId="0" applyFont="0" applyFill="0" applyBorder="0" applyAlignment="0" applyProtection="0"/>
  </cellStyleXfs>
  <cellXfs count="54">
    <xf numFmtId="0" fontId="0" fillId="0" borderId="0" xfId="0" applyBorder="1"/>
    <xf numFmtId="0" fontId="0" fillId="0" borderId="0" xfId="0" applyFont="1"/>
    <xf numFmtId="2" fontId="7" fillId="0" borderId="0" xfId="0" applyNumberFormat="1" applyFont="1" applyAlignment="1">
      <alignment vertical="top" wrapText="1"/>
    </xf>
    <xf numFmtId="2" fontId="0" fillId="0" borderId="0" xfId="0" applyNumberFormat="1" applyFont="1"/>
    <xf numFmtId="2" fontId="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2" fontId="8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vertical="top" wrapText="1"/>
    </xf>
    <xf numFmtId="0" fontId="0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65" fontId="12" fillId="0" borderId="1" xfId="0" applyNumberFormat="1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64" fontId="10" fillId="0" borderId="0" xfId="2" applyFont="1" applyBorder="1" applyAlignment="1">
      <alignment horizontal="center" vertical="center" wrapText="1"/>
    </xf>
    <xf numFmtId="1" fontId="13" fillId="0" borderId="0" xfId="0" applyNumberFormat="1" applyFont="1" applyBorder="1" applyAlignment="1">
      <alignment horizontal="center" vertical="center" wrapText="1"/>
    </xf>
    <xf numFmtId="164" fontId="2" fillId="0" borderId="0" xfId="2" applyFont="1" applyBorder="1" applyAlignment="1">
      <alignment horizontal="center" vertical="center" wrapText="1"/>
    </xf>
    <xf numFmtId="165" fontId="12" fillId="0" borderId="0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Border="1"/>
    <xf numFmtId="2" fontId="8" fillId="0" borderId="0" xfId="0" applyNumberFormat="1" applyFont="1" applyBorder="1" applyAlignment="1">
      <alignment horizontal="center" vertical="center"/>
    </xf>
    <xf numFmtId="167" fontId="0" fillId="0" borderId="0" xfId="0" applyNumberFormat="1" applyFont="1" applyBorder="1"/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1" xfId="2" applyFont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5" fillId="0" borderId="0" xfId="0" applyFont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8</xdr:row>
      <xdr:rowOff>19050</xdr:rowOff>
    </xdr:from>
    <xdr:to>
      <xdr:col>4</xdr:col>
      <xdr:colOff>66675</xdr:colOff>
      <xdr:row>8</xdr:row>
      <xdr:rowOff>504825</xdr:rowOff>
    </xdr:to>
    <xdr:pic>
      <xdr:nvPicPr>
        <xdr:cNvPr id="3540" name="Изображение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5172075"/>
          <a:ext cx="11239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171450</xdr:colOff>
      <xdr:row>10</xdr:row>
      <xdr:rowOff>95250</xdr:rowOff>
    </xdr:from>
    <xdr:to>
      <xdr:col>13</xdr:col>
      <xdr:colOff>85725</xdr:colOff>
      <xdr:row>10</xdr:row>
      <xdr:rowOff>590550</xdr:rowOff>
    </xdr:to>
    <xdr:pic>
      <xdr:nvPicPr>
        <xdr:cNvPr id="3541" name="Изображение 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4875" y="6581775"/>
          <a:ext cx="1257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171450</xdr:colOff>
      <xdr:row>10</xdr:row>
      <xdr:rowOff>209550</xdr:rowOff>
    </xdr:from>
    <xdr:to>
      <xdr:col>10</xdr:col>
      <xdr:colOff>933450</xdr:colOff>
      <xdr:row>10</xdr:row>
      <xdr:rowOff>600075</xdr:rowOff>
    </xdr:to>
    <xdr:pic>
      <xdr:nvPicPr>
        <xdr:cNvPr id="354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1275" y="6696075"/>
          <a:ext cx="762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152400</xdr:colOff>
      <xdr:row>10</xdr:row>
      <xdr:rowOff>180975</xdr:rowOff>
    </xdr:from>
    <xdr:to>
      <xdr:col>9</xdr:col>
      <xdr:colOff>1019175</xdr:colOff>
      <xdr:row>10</xdr:row>
      <xdr:rowOff>628650</xdr:rowOff>
    </xdr:to>
    <xdr:pic>
      <xdr:nvPicPr>
        <xdr:cNvPr id="3543" name="Picture 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6667500"/>
          <a:ext cx="8667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25</xdr:row>
      <xdr:rowOff>95250</xdr:rowOff>
    </xdr:to>
    <xdr:sp macro="" textlink="">
      <xdr:nvSpPr>
        <xdr:cNvPr id="3544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25</xdr:row>
      <xdr:rowOff>95250</xdr:rowOff>
    </xdr:to>
    <xdr:sp macro="" textlink="">
      <xdr:nvSpPr>
        <xdr:cNvPr id="3545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25</xdr:row>
      <xdr:rowOff>95250</xdr:rowOff>
    </xdr:to>
    <xdr:sp macro="" textlink="">
      <xdr:nvSpPr>
        <xdr:cNvPr id="3546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25</xdr:row>
      <xdr:rowOff>95250</xdr:rowOff>
    </xdr:to>
    <xdr:sp macro="" textlink="">
      <xdr:nvSpPr>
        <xdr:cNvPr id="3547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25</xdr:row>
      <xdr:rowOff>95250</xdr:rowOff>
    </xdr:to>
    <xdr:sp macro="" textlink="">
      <xdr:nvSpPr>
        <xdr:cNvPr id="3548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25</xdr:row>
      <xdr:rowOff>95250</xdr:rowOff>
    </xdr:to>
    <xdr:sp macro="" textlink="">
      <xdr:nvSpPr>
        <xdr:cNvPr id="3549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34</xdr:row>
      <xdr:rowOff>38100</xdr:rowOff>
    </xdr:to>
    <xdr:sp macro="" textlink="">
      <xdr:nvSpPr>
        <xdr:cNvPr id="3550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34</xdr:row>
      <xdr:rowOff>38100</xdr:rowOff>
    </xdr:to>
    <xdr:sp macro="" textlink="">
      <xdr:nvSpPr>
        <xdr:cNvPr id="3551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25</xdr:row>
      <xdr:rowOff>95250</xdr:rowOff>
    </xdr:to>
    <xdr:sp macro="" textlink="">
      <xdr:nvSpPr>
        <xdr:cNvPr id="3552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25</xdr:row>
      <xdr:rowOff>95250</xdr:rowOff>
    </xdr:to>
    <xdr:sp macro="" textlink="">
      <xdr:nvSpPr>
        <xdr:cNvPr id="3553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257175</xdr:colOff>
      <xdr:row>24</xdr:row>
      <xdr:rowOff>0</xdr:rowOff>
    </xdr:from>
    <xdr:to>
      <xdr:col>1</xdr:col>
      <xdr:colOff>561975</xdr:colOff>
      <xdr:row>25</xdr:row>
      <xdr:rowOff>95250</xdr:rowOff>
    </xdr:to>
    <xdr:sp macro="" textlink="">
      <xdr:nvSpPr>
        <xdr:cNvPr id="3554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7810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34</xdr:row>
      <xdr:rowOff>38100</xdr:rowOff>
    </xdr:to>
    <xdr:sp macro="" textlink="">
      <xdr:nvSpPr>
        <xdr:cNvPr id="3555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34</xdr:row>
      <xdr:rowOff>38100</xdr:rowOff>
    </xdr:to>
    <xdr:sp macro="" textlink="">
      <xdr:nvSpPr>
        <xdr:cNvPr id="3556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25</xdr:row>
      <xdr:rowOff>95250</xdr:rowOff>
    </xdr:to>
    <xdr:sp macro="" textlink="">
      <xdr:nvSpPr>
        <xdr:cNvPr id="3557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25</xdr:row>
      <xdr:rowOff>95250</xdr:rowOff>
    </xdr:to>
    <xdr:sp macro="" textlink="">
      <xdr:nvSpPr>
        <xdr:cNvPr id="3558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25</xdr:row>
      <xdr:rowOff>95250</xdr:rowOff>
    </xdr:to>
    <xdr:sp macro="" textlink="">
      <xdr:nvSpPr>
        <xdr:cNvPr id="3559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25</xdr:row>
      <xdr:rowOff>95250</xdr:rowOff>
    </xdr:to>
    <xdr:sp macro="" textlink="">
      <xdr:nvSpPr>
        <xdr:cNvPr id="3560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34</xdr:row>
      <xdr:rowOff>38100</xdr:rowOff>
    </xdr:to>
    <xdr:sp macro="" textlink="">
      <xdr:nvSpPr>
        <xdr:cNvPr id="3561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34</xdr:row>
      <xdr:rowOff>38100</xdr:rowOff>
    </xdr:to>
    <xdr:sp macro="" textlink="">
      <xdr:nvSpPr>
        <xdr:cNvPr id="3562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25</xdr:row>
      <xdr:rowOff>95250</xdr:rowOff>
    </xdr:to>
    <xdr:sp macro="" textlink="">
      <xdr:nvSpPr>
        <xdr:cNvPr id="3563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25</xdr:row>
      <xdr:rowOff>95250</xdr:rowOff>
    </xdr:to>
    <xdr:sp macro="" textlink="">
      <xdr:nvSpPr>
        <xdr:cNvPr id="3564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152400</xdr:colOff>
      <xdr:row>24</xdr:row>
      <xdr:rowOff>0</xdr:rowOff>
    </xdr:from>
    <xdr:to>
      <xdr:col>3</xdr:col>
      <xdr:colOff>219075</xdr:colOff>
      <xdr:row>25</xdr:row>
      <xdr:rowOff>95250</xdr:rowOff>
    </xdr:to>
    <xdr:sp macro="" textlink="">
      <xdr:nvSpPr>
        <xdr:cNvPr id="3565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257425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9"/>
  <sheetViews>
    <sheetView tabSelected="1" topLeftCell="A13" zoomScaleNormal="100" workbookViewId="0">
      <selection activeCell="M24" sqref="M24"/>
    </sheetView>
  </sheetViews>
  <sheetFormatPr defaultRowHeight="15" x14ac:dyDescent="0.25"/>
  <cols>
    <col min="1" max="1" width="7.85546875" style="1" customWidth="1"/>
    <col min="2" max="2" width="23.7109375" style="1" customWidth="1"/>
    <col min="3" max="3" width="3.5703125" style="1" customWidth="1"/>
    <col min="4" max="4" width="19.42578125" style="1" customWidth="1"/>
    <col min="5" max="5" width="15.140625" style="1" customWidth="1"/>
    <col min="6" max="6" width="6.85546875" style="1" customWidth="1"/>
    <col min="7" max="7" width="20.7109375" style="1" customWidth="1"/>
    <col min="8" max="9" width="17.42578125" style="3" customWidth="1"/>
    <col min="10" max="10" width="18.28515625" style="4" customWidth="1"/>
    <col min="11" max="11" width="15.28515625" style="4" customWidth="1"/>
    <col min="12" max="12" width="16.7109375" style="3" customWidth="1"/>
    <col min="13" max="13" width="20.140625" style="3" customWidth="1"/>
    <col min="14" max="14" width="26.42578125" style="3" customWidth="1"/>
    <col min="15" max="15" width="18.42578125" style="1" customWidth="1"/>
    <col min="16" max="255" width="9.140625" style="1"/>
  </cols>
  <sheetData>
    <row r="1" spans="1:255" ht="18.75" x14ac:dyDescent="0.25">
      <c r="G1" s="2"/>
      <c r="H1" s="2"/>
      <c r="I1" s="2"/>
      <c r="J1" s="2"/>
      <c r="K1" s="2"/>
      <c r="L1" s="2"/>
      <c r="M1" s="7"/>
      <c r="N1" s="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spans="1:255" x14ac:dyDescent="0.25">
      <c r="N2"/>
      <c r="O2"/>
    </row>
    <row r="3" spans="1:255" ht="47.25" customHeight="1" x14ac:dyDescent="0.25">
      <c r="A3" s="53" t="s">
        <v>24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spans="1:255" ht="27" customHeight="1" x14ac:dyDescent="0.25">
      <c r="A4" s="48" t="s">
        <v>0</v>
      </c>
      <c r="B4" s="49"/>
      <c r="C4" s="44" t="s">
        <v>13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1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spans="1:255" ht="45" customHeight="1" x14ac:dyDescent="0.25">
      <c r="A5" s="47" t="s">
        <v>1</v>
      </c>
      <c r="B5" s="47"/>
      <c r="C5" s="44" t="s">
        <v>11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1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spans="1:255" ht="69" customHeight="1" x14ac:dyDescent="0.25">
      <c r="A6" s="47" t="s">
        <v>14</v>
      </c>
      <c r="B6" s="47"/>
      <c r="C6" s="44" t="s">
        <v>15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1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pans="1:255" ht="87" customHeight="1" x14ac:dyDescent="0.25">
      <c r="A7" s="48" t="s">
        <v>16</v>
      </c>
      <c r="B7" s="49"/>
      <c r="C7" s="50" t="s">
        <v>17</v>
      </c>
      <c r="D7" s="51"/>
      <c r="E7" s="51"/>
      <c r="F7" s="51"/>
      <c r="G7" s="51"/>
      <c r="H7" s="51"/>
      <c r="I7" s="51"/>
      <c r="J7" s="51"/>
      <c r="K7" s="51"/>
      <c r="L7" s="51"/>
      <c r="M7" s="52"/>
      <c r="N7" s="1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</row>
    <row r="8" spans="1:255" ht="58.5" customHeight="1" x14ac:dyDescent="0.25">
      <c r="A8" s="45" t="s">
        <v>54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1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spans="1:255" ht="72" customHeight="1" x14ac:dyDescent="0.25">
      <c r="A9" s="37" t="s">
        <v>22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1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spans="1:255" ht="33" customHeight="1" x14ac:dyDescent="0.25">
      <c r="A10" s="38" t="s">
        <v>2</v>
      </c>
      <c r="B10" s="38" t="s">
        <v>3</v>
      </c>
      <c r="C10" s="38"/>
      <c r="D10" s="39" t="s">
        <v>4</v>
      </c>
      <c r="E10" s="38" t="s">
        <v>5</v>
      </c>
      <c r="F10" s="46" t="s">
        <v>6</v>
      </c>
      <c r="G10" s="13" t="s">
        <v>18</v>
      </c>
      <c r="H10" s="13" t="s">
        <v>19</v>
      </c>
      <c r="I10" s="13" t="s">
        <v>20</v>
      </c>
      <c r="J10" s="15" t="s">
        <v>7</v>
      </c>
      <c r="K10" s="15" t="s">
        <v>8</v>
      </c>
      <c r="L10" s="14" t="s">
        <v>12</v>
      </c>
      <c r="M10" s="16" t="s">
        <v>21</v>
      </c>
      <c r="N10" s="1"/>
      <c r="O10" s="8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spans="1:255" ht="53.25" customHeight="1" x14ac:dyDescent="0.25">
      <c r="A11" s="38"/>
      <c r="B11" s="38"/>
      <c r="C11" s="38"/>
      <c r="D11" s="39"/>
      <c r="E11" s="38"/>
      <c r="F11" s="46"/>
      <c r="G11" s="14" t="s">
        <v>9</v>
      </c>
      <c r="H11" s="14" t="s">
        <v>9</v>
      </c>
      <c r="I11" s="14" t="s">
        <v>9</v>
      </c>
      <c r="J11" s="15"/>
      <c r="K11" s="15"/>
      <c r="L11" s="14"/>
      <c r="M11" s="16"/>
      <c r="N11" s="1"/>
      <c r="O11" s="9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spans="1:255" ht="60" customHeight="1" x14ac:dyDescent="0.25">
      <c r="A12" s="17">
        <v>1</v>
      </c>
      <c r="B12" s="40" t="s">
        <v>44</v>
      </c>
      <c r="C12" s="41"/>
      <c r="D12" s="26" t="s">
        <v>33</v>
      </c>
      <c r="E12" s="27" t="s">
        <v>23</v>
      </c>
      <c r="F12" s="28">
        <v>100</v>
      </c>
      <c r="G12" s="29">
        <v>27</v>
      </c>
      <c r="H12" s="29">
        <v>24.2</v>
      </c>
      <c r="I12" s="29">
        <v>27.14</v>
      </c>
      <c r="J12" s="11">
        <f t="shared" ref="J12:J24" si="0">STDEVA(G12:I12)</f>
        <v>1.658473193432241</v>
      </c>
      <c r="K12" s="11">
        <f t="shared" ref="K12:K24" si="1">J12/AVERAGE(G12:I12)*100</f>
        <v>6.351058948553387</v>
      </c>
      <c r="L12" s="12">
        <f t="shared" ref="L12:L24" si="2">ROUND(AVERAGE(G12:I12),2)</f>
        <v>26.11</v>
      </c>
      <c r="M12" s="12">
        <f t="shared" ref="M12:M24" si="3">F12*L12</f>
        <v>2611</v>
      </c>
      <c r="N12" s="1"/>
      <c r="O12" s="18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spans="1:255" ht="52.5" customHeight="1" x14ac:dyDescent="0.25">
      <c r="A13" s="17">
        <v>2</v>
      </c>
      <c r="B13" s="40" t="s">
        <v>31</v>
      </c>
      <c r="C13" s="43"/>
      <c r="D13" s="34" t="s">
        <v>36</v>
      </c>
      <c r="E13" s="27" t="s">
        <v>25</v>
      </c>
      <c r="F13" s="28">
        <v>1</v>
      </c>
      <c r="G13" s="29">
        <v>205</v>
      </c>
      <c r="H13" s="29">
        <v>223</v>
      </c>
      <c r="I13" s="29">
        <v>276</v>
      </c>
      <c r="J13" s="30">
        <f t="shared" ref="J13" si="4">STDEVA(G13:I13)</f>
        <v>36.909799963333974</v>
      </c>
      <c r="K13" s="30">
        <f t="shared" ref="K13" si="5">J13/AVERAGE(G13:I13)*100</f>
        <v>15.728607938920728</v>
      </c>
      <c r="L13" s="31">
        <f t="shared" ref="L13" si="6">ROUND(AVERAGE(G13:I13),2)</f>
        <v>234.67</v>
      </c>
      <c r="M13" s="31">
        <f t="shared" ref="M13" si="7">F13*L13</f>
        <v>234.67</v>
      </c>
      <c r="N13" s="1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spans="1:255" ht="41.25" customHeight="1" x14ac:dyDescent="0.25">
      <c r="A14" s="17">
        <v>3</v>
      </c>
      <c r="B14" s="40" t="s">
        <v>32</v>
      </c>
      <c r="C14" s="43"/>
      <c r="D14" s="26" t="s">
        <v>55</v>
      </c>
      <c r="E14" s="27" t="s">
        <v>25</v>
      </c>
      <c r="F14" s="28">
        <v>1</v>
      </c>
      <c r="G14" s="29">
        <v>397</v>
      </c>
      <c r="H14" s="29">
        <v>420</v>
      </c>
      <c r="I14" s="29">
        <v>406.26</v>
      </c>
      <c r="J14" s="30">
        <f t="shared" si="0"/>
        <v>11.572490368686134</v>
      </c>
      <c r="K14" s="30">
        <f t="shared" si="1"/>
        <v>2.8381105493565069</v>
      </c>
      <c r="L14" s="31">
        <f t="shared" si="2"/>
        <v>407.75</v>
      </c>
      <c r="M14" s="31">
        <f t="shared" si="3"/>
        <v>407.75</v>
      </c>
      <c r="N14" s="8"/>
      <c r="O14" s="8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spans="1:255" ht="50.25" customHeight="1" x14ac:dyDescent="0.25">
      <c r="A15" s="17">
        <v>4</v>
      </c>
      <c r="B15" s="40" t="s">
        <v>46</v>
      </c>
      <c r="C15" s="43"/>
      <c r="D15" s="26" t="s">
        <v>34</v>
      </c>
      <c r="E15" s="27" t="s">
        <v>25</v>
      </c>
      <c r="F15" s="28">
        <v>1</v>
      </c>
      <c r="G15" s="29">
        <v>387</v>
      </c>
      <c r="H15" s="29">
        <v>410</v>
      </c>
      <c r="I15" s="29">
        <v>448</v>
      </c>
      <c r="J15" s="30">
        <f t="shared" si="0"/>
        <v>30.805843601498726</v>
      </c>
      <c r="K15" s="30">
        <f t="shared" si="1"/>
        <v>7.4230948437346331</v>
      </c>
      <c r="L15" s="31">
        <f t="shared" si="2"/>
        <v>415</v>
      </c>
      <c r="M15" s="31">
        <f t="shared" si="3"/>
        <v>415</v>
      </c>
      <c r="N15" s="8"/>
      <c r="O15" s="8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51.75" customHeight="1" x14ac:dyDescent="0.25">
      <c r="A16" s="17">
        <v>5</v>
      </c>
      <c r="B16" s="40" t="s">
        <v>47</v>
      </c>
      <c r="C16" s="43"/>
      <c r="D16" s="26" t="s">
        <v>35</v>
      </c>
      <c r="E16" s="27" t="s">
        <v>25</v>
      </c>
      <c r="F16" s="28">
        <v>1</v>
      </c>
      <c r="G16" s="29">
        <v>387</v>
      </c>
      <c r="H16" s="29">
        <v>410</v>
      </c>
      <c r="I16" s="29">
        <v>448</v>
      </c>
      <c r="J16" s="30">
        <f t="shared" si="0"/>
        <v>30.805843601498726</v>
      </c>
      <c r="K16" s="30">
        <f t="shared" si="1"/>
        <v>7.4230948437346331</v>
      </c>
      <c r="L16" s="31">
        <f t="shared" si="2"/>
        <v>415</v>
      </c>
      <c r="M16" s="31">
        <f t="shared" si="3"/>
        <v>415</v>
      </c>
      <c r="N16" s="8"/>
      <c r="O16" s="8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56.25" customHeight="1" x14ac:dyDescent="0.25">
      <c r="A17" s="17">
        <v>6</v>
      </c>
      <c r="B17" s="40" t="s">
        <v>48</v>
      </c>
      <c r="C17" s="43"/>
      <c r="D17" s="26" t="s">
        <v>37</v>
      </c>
      <c r="E17" s="27" t="s">
        <v>25</v>
      </c>
      <c r="F17" s="28">
        <v>1</v>
      </c>
      <c r="G17" s="29">
        <v>397</v>
      </c>
      <c r="H17" s="29">
        <v>420</v>
      </c>
      <c r="I17" s="29">
        <v>406.26</v>
      </c>
      <c r="J17" s="30">
        <f t="shared" si="0"/>
        <v>11.572490368686134</v>
      </c>
      <c r="K17" s="30">
        <f t="shared" si="1"/>
        <v>2.8381105493565069</v>
      </c>
      <c r="L17" s="31">
        <f t="shared" si="2"/>
        <v>407.75</v>
      </c>
      <c r="M17" s="31">
        <f t="shared" si="3"/>
        <v>407.75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spans="1:255" ht="38.25" x14ac:dyDescent="0.25">
      <c r="A18" s="17">
        <v>7</v>
      </c>
      <c r="B18" s="40" t="s">
        <v>49</v>
      </c>
      <c r="C18" s="43"/>
      <c r="D18" s="26" t="s">
        <v>38</v>
      </c>
      <c r="E18" s="27" t="s">
        <v>25</v>
      </c>
      <c r="F18" s="28">
        <v>1</v>
      </c>
      <c r="G18" s="29">
        <v>255</v>
      </c>
      <c r="H18" s="29">
        <v>310</v>
      </c>
      <c r="I18" s="29">
        <v>295</v>
      </c>
      <c r="J18" s="30">
        <f t="shared" si="0"/>
        <v>28.431203515386635</v>
      </c>
      <c r="K18" s="30">
        <f t="shared" si="1"/>
        <v>9.9178616914139415</v>
      </c>
      <c r="L18" s="31">
        <f t="shared" si="2"/>
        <v>286.67</v>
      </c>
      <c r="M18" s="31">
        <f t="shared" si="3"/>
        <v>286.67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spans="1:255" ht="38.25" x14ac:dyDescent="0.25">
      <c r="A19" s="17">
        <v>8</v>
      </c>
      <c r="B19" s="40" t="s">
        <v>26</v>
      </c>
      <c r="C19" s="43"/>
      <c r="D19" s="26" t="s">
        <v>43</v>
      </c>
      <c r="E19" s="27" t="s">
        <v>23</v>
      </c>
      <c r="F19" s="28">
        <v>2</v>
      </c>
      <c r="G19" s="29">
        <v>5941</v>
      </c>
      <c r="H19" s="29">
        <v>5682</v>
      </c>
      <c r="I19" s="29">
        <v>6409.29</v>
      </c>
      <c r="J19" s="30">
        <f t="shared" si="0"/>
        <v>368.62973026240479</v>
      </c>
      <c r="K19" s="30">
        <f t="shared" si="1"/>
        <v>6.1328272270866009</v>
      </c>
      <c r="L19" s="31">
        <f t="shared" si="2"/>
        <v>6010.76</v>
      </c>
      <c r="M19" s="31">
        <f t="shared" si="3"/>
        <v>12021.52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spans="1:255" ht="37.5" customHeight="1" x14ac:dyDescent="0.25">
      <c r="A20" s="17">
        <v>9</v>
      </c>
      <c r="B20" s="40" t="s">
        <v>27</v>
      </c>
      <c r="C20" s="43"/>
      <c r="D20" s="26" t="s">
        <v>39</v>
      </c>
      <c r="E20" s="27" t="s">
        <v>23</v>
      </c>
      <c r="F20" s="28">
        <v>5</v>
      </c>
      <c r="G20" s="29">
        <v>159</v>
      </c>
      <c r="H20" s="29">
        <v>140</v>
      </c>
      <c r="I20" s="29">
        <v>196</v>
      </c>
      <c r="J20" s="30">
        <f t="shared" si="0"/>
        <v>28.478061731796284</v>
      </c>
      <c r="K20" s="30">
        <f t="shared" si="1"/>
        <v>17.259431352603809</v>
      </c>
      <c r="L20" s="31">
        <f t="shared" si="2"/>
        <v>165</v>
      </c>
      <c r="M20" s="31">
        <f t="shared" si="3"/>
        <v>825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spans="1:255" ht="36.75" customHeight="1" x14ac:dyDescent="0.25">
      <c r="A21" s="17">
        <v>10</v>
      </c>
      <c r="B21" s="40" t="s">
        <v>28</v>
      </c>
      <c r="C21" s="43"/>
      <c r="D21" s="34" t="s">
        <v>40</v>
      </c>
      <c r="E21" s="27" t="s">
        <v>23</v>
      </c>
      <c r="F21" s="28">
        <v>5</v>
      </c>
      <c r="G21" s="29">
        <v>180</v>
      </c>
      <c r="H21" s="29">
        <v>174</v>
      </c>
      <c r="I21" s="29">
        <v>187</v>
      </c>
      <c r="J21" s="30">
        <f t="shared" ref="J21:J23" si="8">STDEVA(G21:I21)</f>
        <v>6.5064070986477116</v>
      </c>
      <c r="K21" s="30">
        <f t="shared" ref="K21:K23" si="9">J21/AVERAGE(G21:I21)*100</f>
        <v>3.6079891489728531</v>
      </c>
      <c r="L21" s="31">
        <f t="shared" ref="L21:L23" si="10">ROUND(AVERAGE(G21:I21),2)</f>
        <v>180.33</v>
      </c>
      <c r="M21" s="31">
        <f t="shared" ref="M21:M23" si="11">F21*L21</f>
        <v>901.65000000000009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spans="1:255" ht="25.5" x14ac:dyDescent="0.25">
      <c r="A22" s="17">
        <v>11</v>
      </c>
      <c r="B22" s="40" t="s">
        <v>29</v>
      </c>
      <c r="C22" s="43"/>
      <c r="D22" s="34" t="s">
        <v>41</v>
      </c>
      <c r="E22" s="27" t="s">
        <v>23</v>
      </c>
      <c r="F22" s="28">
        <v>4</v>
      </c>
      <c r="G22" s="29">
        <v>203</v>
      </c>
      <c r="H22" s="29">
        <v>218.26</v>
      </c>
      <c r="I22" s="29">
        <v>210</v>
      </c>
      <c r="J22" s="30">
        <f t="shared" si="8"/>
        <v>7.6386648047940895</v>
      </c>
      <c r="K22" s="30">
        <f t="shared" si="9"/>
        <v>3.630199032788751</v>
      </c>
      <c r="L22" s="31">
        <f t="shared" si="10"/>
        <v>210.42</v>
      </c>
      <c r="M22" s="31">
        <f t="shared" si="11"/>
        <v>841.68</v>
      </c>
    </row>
    <row r="23" spans="1:255" ht="25.5" x14ac:dyDescent="0.25">
      <c r="A23" s="17">
        <v>12</v>
      </c>
      <c r="B23" s="40" t="s">
        <v>30</v>
      </c>
      <c r="C23" s="43"/>
      <c r="D23" s="35" t="s">
        <v>42</v>
      </c>
      <c r="E23" s="27" t="s">
        <v>23</v>
      </c>
      <c r="F23" s="28">
        <v>4</v>
      </c>
      <c r="G23" s="29">
        <v>255</v>
      </c>
      <c r="H23" s="29">
        <v>254</v>
      </c>
      <c r="I23" s="29">
        <v>280</v>
      </c>
      <c r="J23" s="30">
        <f t="shared" si="8"/>
        <v>14.730919862656235</v>
      </c>
      <c r="K23" s="30">
        <f t="shared" si="9"/>
        <v>5.6011102139377318</v>
      </c>
      <c r="L23" s="31">
        <f t="shared" si="10"/>
        <v>263</v>
      </c>
      <c r="M23" s="31">
        <f t="shared" si="11"/>
        <v>1052</v>
      </c>
    </row>
    <row r="24" spans="1:255" ht="63.75" x14ac:dyDescent="0.25">
      <c r="A24" s="17">
        <v>13</v>
      </c>
      <c r="B24" s="40" t="s">
        <v>50</v>
      </c>
      <c r="C24" s="43"/>
      <c r="D24" s="34" t="s">
        <v>52</v>
      </c>
      <c r="E24" s="27" t="s">
        <v>53</v>
      </c>
      <c r="F24" s="28">
        <v>1</v>
      </c>
      <c r="G24" s="29">
        <v>494</v>
      </c>
      <c r="H24" s="29">
        <v>290</v>
      </c>
      <c r="I24" s="29">
        <v>500</v>
      </c>
      <c r="J24" s="30">
        <f t="shared" si="0"/>
        <v>119.54915307102765</v>
      </c>
      <c r="K24" s="30">
        <f t="shared" si="1"/>
        <v>27.932045110053188</v>
      </c>
      <c r="L24" s="31">
        <f t="shared" si="2"/>
        <v>428</v>
      </c>
      <c r="M24" s="31">
        <f t="shared" si="3"/>
        <v>428</v>
      </c>
    </row>
    <row r="25" spans="1:255" ht="15.75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32" t="s">
        <v>10</v>
      </c>
      <c r="M25" s="33">
        <f>SUM(M12:M24)</f>
        <v>20847.690000000002</v>
      </c>
    </row>
    <row r="26" spans="1:255" ht="15.75" x14ac:dyDescent="0.25">
      <c r="A26" s="42" t="s">
        <v>51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</row>
    <row r="27" spans="1:255" ht="15.75" x14ac:dyDescent="0.25">
      <c r="A27" s="36" t="s">
        <v>45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255" x14ac:dyDescent="0.25">
      <c r="A28" s="5"/>
      <c r="B28" s="5"/>
      <c r="G28" s="3"/>
      <c r="I28" s="6"/>
      <c r="J28" s="6"/>
      <c r="K28" s="3"/>
    </row>
    <row r="29" spans="1:255" x14ac:dyDescent="0.25">
      <c r="A29" s="5"/>
      <c r="B29" s="5"/>
      <c r="G29" s="3"/>
      <c r="I29" s="6"/>
      <c r="J29" s="6"/>
      <c r="K29" s="3"/>
    </row>
    <row r="30" spans="1:255" x14ac:dyDescent="0.25">
      <c r="A30" s="5"/>
      <c r="B30" s="10"/>
      <c r="E30" s="8"/>
      <c r="F30" s="19"/>
      <c r="G30" s="20"/>
      <c r="H30" s="20"/>
      <c r="I30" s="20"/>
      <c r="J30" s="21"/>
      <c r="K30" s="21"/>
      <c r="L30" s="22"/>
      <c r="M30" s="22"/>
    </row>
    <row r="31" spans="1:255" x14ac:dyDescent="0.25">
      <c r="A31" s="5"/>
      <c r="B31" s="5"/>
      <c r="E31" s="8"/>
      <c r="F31" s="8"/>
      <c r="G31" s="23"/>
      <c r="H31" s="23"/>
      <c r="I31" s="24"/>
      <c r="J31" s="24"/>
      <c r="K31" s="23"/>
      <c r="L31" s="23"/>
      <c r="M31" s="23"/>
    </row>
    <row r="32" spans="1:255" x14ac:dyDescent="0.25">
      <c r="A32" s="5"/>
      <c r="B32" s="5"/>
      <c r="E32" s="8"/>
      <c r="F32" s="8"/>
      <c r="G32" s="23"/>
      <c r="H32" s="23"/>
      <c r="I32" s="24"/>
      <c r="J32" s="24"/>
      <c r="K32" s="23"/>
      <c r="L32" s="23"/>
      <c r="M32" s="23"/>
    </row>
    <row r="33" spans="1:13" x14ac:dyDescent="0.25">
      <c r="A33" s="5"/>
      <c r="B33" s="5"/>
      <c r="E33" s="8"/>
      <c r="F33" s="8"/>
      <c r="G33" s="25"/>
      <c r="H33" s="23"/>
      <c r="I33" s="24"/>
      <c r="J33" s="24"/>
      <c r="K33" s="23"/>
      <c r="L33" s="23"/>
      <c r="M33" s="23"/>
    </row>
    <row r="34" spans="1:13" x14ac:dyDescent="0.25">
      <c r="A34" s="5"/>
      <c r="B34" s="5"/>
      <c r="E34" s="8"/>
      <c r="F34" s="8"/>
      <c r="G34" s="23"/>
      <c r="H34" s="23"/>
      <c r="I34" s="24"/>
      <c r="J34" s="24"/>
      <c r="K34" s="24"/>
      <c r="L34"/>
      <c r="M34"/>
    </row>
    <row r="35" spans="1:13" x14ac:dyDescent="0.25">
      <c r="A35" s="5"/>
      <c r="B35" s="5"/>
      <c r="E35" s="8"/>
      <c r="F35" s="8"/>
      <c r="G35" s="23"/>
      <c r="H35" s="23"/>
      <c r="I35" s="24"/>
      <c r="J35" s="24"/>
      <c r="K35" s="24"/>
      <c r="L35"/>
      <c r="M35"/>
    </row>
    <row r="36" spans="1:13" x14ac:dyDescent="0.25">
      <c r="A36" s="5"/>
      <c r="B36" s="5"/>
      <c r="E36" s="8"/>
      <c r="F36" s="8"/>
      <c r="G36" s="23"/>
      <c r="H36" s="23"/>
      <c r="I36" s="24"/>
      <c r="J36" s="24"/>
      <c r="K36" s="24"/>
      <c r="L36"/>
      <c r="M36"/>
    </row>
    <row r="37" spans="1:13" x14ac:dyDescent="0.25">
      <c r="A37" s="5"/>
      <c r="B37" s="5"/>
      <c r="E37" s="8"/>
      <c r="F37" s="8"/>
      <c r="G37" s="23"/>
      <c r="H37" s="23"/>
      <c r="I37" s="24"/>
      <c r="J37" s="24"/>
      <c r="K37" s="24"/>
      <c r="L37"/>
      <c r="M37"/>
    </row>
    <row r="38" spans="1:13" x14ac:dyDescent="0.25">
      <c r="A38"/>
      <c r="B38" s="5"/>
      <c r="C38" s="5"/>
      <c r="J38" s="6"/>
      <c r="K38" s="6"/>
      <c r="L38"/>
      <c r="M38"/>
    </row>
    <row r="39" spans="1:13" x14ac:dyDescent="0.25">
      <c r="A39"/>
      <c r="B39" s="5"/>
      <c r="C39" s="5"/>
      <c r="L39"/>
      <c r="M39"/>
    </row>
  </sheetData>
  <mergeCells count="32">
    <mergeCell ref="B23:C23"/>
    <mergeCell ref="B21:C21"/>
    <mergeCell ref="B22:C22"/>
    <mergeCell ref="B16:C16"/>
    <mergeCell ref="B17:C17"/>
    <mergeCell ref="A3:M3"/>
    <mergeCell ref="A4:B4"/>
    <mergeCell ref="C4:M4"/>
    <mergeCell ref="A5:B5"/>
    <mergeCell ref="C5:M5"/>
    <mergeCell ref="C6:M6"/>
    <mergeCell ref="A8:M8"/>
    <mergeCell ref="F10:F11"/>
    <mergeCell ref="A6:B6"/>
    <mergeCell ref="A7:B7"/>
    <mergeCell ref="C7:M7"/>
    <mergeCell ref="A27:M27"/>
    <mergeCell ref="A9:M9"/>
    <mergeCell ref="A10:A11"/>
    <mergeCell ref="B10:C11"/>
    <mergeCell ref="D10:D11"/>
    <mergeCell ref="B12:C12"/>
    <mergeCell ref="E10:E11"/>
    <mergeCell ref="A25:K25"/>
    <mergeCell ref="A26:M26"/>
    <mergeCell ref="B20:C20"/>
    <mergeCell ref="B14:C14"/>
    <mergeCell ref="B15:C15"/>
    <mergeCell ref="B13:C13"/>
    <mergeCell ref="B18:C18"/>
    <mergeCell ref="B19:C19"/>
    <mergeCell ref="B24:C24"/>
  </mergeCells>
  <pageMargins left="0.7" right="0.7" top="0.75" bottom="0.75" header="0.3" footer="0.3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Дубровских</dc:creator>
  <cp:lastModifiedBy>Брыксин Сергей Владимирович</cp:lastModifiedBy>
  <cp:lastPrinted>2022-12-23T09:06:52Z</cp:lastPrinted>
  <dcterms:created xsi:type="dcterms:W3CDTF">2020-11-24T08:13:39Z</dcterms:created>
  <dcterms:modified xsi:type="dcterms:W3CDTF">2026-06-08T09:57:58Z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