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ТОРГИ\2026\Договоры\225\Калорийность\"/>
    </mc:Choice>
  </mc:AlternateContent>
  <xr:revisionPtr revIDLastSave="0" documentId="13_ncr:1_{AF481CB4-1AC1-4919-AA66-87AC6087C51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Форма" sheetId="4" r:id="rId1"/>
  </sheets>
  <definedNames>
    <definedName name="_xlnm.Print_Area" localSheetId="0">Форма!$A$1:$M$32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4" l="1"/>
  <c r="M15" i="4"/>
  <c r="I16" i="4"/>
  <c r="I15" i="4"/>
  <c r="J15" i="4" s="1"/>
  <c r="K15" i="4" s="1"/>
  <c r="M17" i="4" l="1"/>
  <c r="J16" i="4"/>
  <c r="K16" i="4" s="1"/>
</calcChain>
</file>

<file path=xl/sharedStrings.xml><?xml version="1.0" encoding="utf-8"?>
<sst xmlns="http://schemas.openxmlformats.org/spreadsheetml/2006/main" count="48" uniqueCount="45">
  <si>
    <t xml:space="preserve">Приложение №1 </t>
  </si>
  <si>
    <t>(указывается предмет контракта)</t>
  </si>
  <si>
    <t>Дата подготовки обоснования НМЦК:</t>
  </si>
  <si>
    <t>Работник контрактной службы/контрактный управляющий:</t>
  </si>
  <si>
    <t>(должность)</t>
  </si>
  <si>
    <t>расшифровка подписи</t>
  </si>
  <si>
    <t>подпись</t>
  </si>
  <si>
    <t>№</t>
  </si>
  <si>
    <t>Однородность значений</t>
  </si>
  <si>
    <t>Предложение 1</t>
  </si>
  <si>
    <t>Предложение 2</t>
  </si>
  <si>
    <t>Предложение3</t>
  </si>
  <si>
    <t>Среднеарифме-тическая цена</t>
  </si>
  <si>
    <t xml:space="preserve">Среднее квадратичное отклонение </t>
  </si>
  <si>
    <t>Коэффициент вариации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</si>
  <si>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</si>
  <si>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>Ед.измерения</t>
  </si>
  <si>
    <t>Количество</t>
  </si>
  <si>
    <t xml:space="preserve">Сумма (руб.)
</t>
  </si>
  <si>
    <t>Средняя цена, (руб.)</t>
  </si>
  <si>
    <t>Цены, руб.</t>
  </si>
  <si>
    <t>Метод сопоставимых рыночных цен (анализа рынка) -приоритетный (ч. 6 ст. 22 Закона N 44-ФЗ)</t>
  </si>
  <si>
    <t>Используемый метод определения НМЦК с обоснованием:</t>
  </si>
  <si>
    <t>Ссылки:</t>
  </si>
  <si>
    <t>ИТОГО:</t>
  </si>
  <si>
    <t xml:space="preserve">Обоснование начальной (максимальной) цены контракта
</t>
  </si>
  <si>
    <t>ОКПД</t>
  </si>
  <si>
    <t> Расчет коэффициента для определения однородности цен производился по формуле, указанной в п. 3.20 Методических рекомендаций N 567. Коэффициент не превысил 33%.</t>
  </si>
  <si>
    <t>Исаенкова А.А.</t>
  </si>
  <si>
    <t>Наименование товара (услуг)</t>
  </si>
  <si>
    <t>71.20.11.110</t>
  </si>
  <si>
    <t>Оказание услуг по определению калорийности блюд</t>
  </si>
  <si>
    <t>Специалист по закупкам</t>
  </si>
  <si>
    <t>КП  № 244 от  04.06.26г</t>
  </si>
  <si>
    <t>ГК № 50 от 31.10.25г.</t>
  </si>
  <si>
    <t>ИКЗ: 261671500149067150100100710000000000</t>
  </si>
  <si>
    <t>Исследования энергетической ценности (калорийность) , углеводы продукции общественного питания (расчетный метод, сухие вещества, белки, жиры, углеводы)</t>
  </si>
  <si>
    <t>Исследование на определение массовой доли основного вещества в дезинфицирующих средствах</t>
  </si>
  <si>
    <t>усл. шт</t>
  </si>
  <si>
    <t>усл.  шт</t>
  </si>
  <si>
    <t>15.06.2026г</t>
  </si>
  <si>
    <t>https://www.cgemo.ru/uslugi/preyskurant/</t>
  </si>
  <si>
    <t>https://agregatoreat.ru/purchases/not-eat/view/price-request/52469812-f524-418a-8017-3715fa7fbd98</t>
  </si>
  <si>
    <t>каллорийность</t>
  </si>
  <si>
    <t>массовая доля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</si>
</sst>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0" xfId="0" applyFont="1"/>
    <xf numFmtId="4" fontId="10" fillId="0" borderId="2" xfId="0" applyNumberFormat="1" applyFont="1" applyBorder="1"/>
    <xf numFmtId="0" fontId="8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/>
    <xf numFmtId="0" fontId="4" fillId="0" borderId="4" xfId="0" applyFont="1" applyBorder="1" applyAlignment="1">
      <alignment horizontal="center" vertical="center" wrapText="1"/>
    </xf>
    <xf numFmtId="49" fontId="1" fillId="0" borderId="0" xfId="1" applyNumberFormat="1" applyAlignment="1" applyProtection="1">
      <alignment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4" fontId="14" fillId="0" borderId="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9" fontId="1" fillId="0" borderId="0" xfId="1" applyNumberFormat="1" applyAlignment="1" applyProtection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1" fillId="0" borderId="0" xfId="1" applyNumberFormat="1" applyAlignment="1" applyProtection="1">
      <alignment horizontal="left" wrapText="1"/>
    </xf>
    <xf numFmtId="0" fontId="11" fillId="0" borderId="0" xfId="1" applyFont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0580" name="Text Box 1">
          <a:extLst>
            <a:ext uri="{FF2B5EF4-FFF2-40B4-BE49-F238E27FC236}">
              <a16:creationId xmlns:a16="http://schemas.microsoft.com/office/drawing/2014/main" id="{00000000-0008-0000-0000-000054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342900</xdr:colOff>
      <xdr:row>16</xdr:row>
      <xdr:rowOff>0</xdr:rowOff>
    </xdr:from>
    <xdr:to>
      <xdr:col>0</xdr:col>
      <xdr:colOff>419100</xdr:colOff>
      <xdr:row>18</xdr:row>
      <xdr:rowOff>114300</xdr:rowOff>
    </xdr:to>
    <xdr:sp macro="" textlink="">
      <xdr:nvSpPr>
        <xdr:cNvPr id="10581" name="Text Box 1">
          <a:extLst>
            <a:ext uri="{FF2B5EF4-FFF2-40B4-BE49-F238E27FC236}">
              <a16:creationId xmlns:a16="http://schemas.microsoft.com/office/drawing/2014/main" id="{00000000-0008-0000-0000-000055290000}"/>
            </a:ext>
          </a:extLst>
        </xdr:cNvPr>
        <xdr:cNvSpPr txBox="1">
          <a:spLocks noChangeArrowheads="1"/>
        </xdr:cNvSpPr>
      </xdr:nvSpPr>
      <xdr:spPr bwMode="auto">
        <a:xfrm>
          <a:off x="342900" y="7858125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133350</xdr:colOff>
      <xdr:row>16</xdr:row>
      <xdr:rowOff>0</xdr:rowOff>
    </xdr:from>
    <xdr:to>
      <xdr:col>5</xdr:col>
      <xdr:colOff>209550</xdr:colOff>
      <xdr:row>28</xdr:row>
      <xdr:rowOff>0</xdr:rowOff>
    </xdr:to>
    <xdr:sp macro="" textlink="">
      <xdr:nvSpPr>
        <xdr:cNvPr id="10582" name="Text Box 1">
          <a:extLst>
            <a:ext uri="{FF2B5EF4-FFF2-40B4-BE49-F238E27FC236}">
              <a16:creationId xmlns:a16="http://schemas.microsoft.com/office/drawing/2014/main" id="{00000000-0008-0000-0000-000056290000}"/>
            </a:ext>
          </a:extLst>
        </xdr:cNvPr>
        <xdr:cNvSpPr txBox="1">
          <a:spLocks noChangeArrowheads="1"/>
        </xdr:cNvSpPr>
      </xdr:nvSpPr>
      <xdr:spPr bwMode="auto">
        <a:xfrm>
          <a:off x="7467600" y="7858125"/>
          <a:ext cx="76200" cy="1120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1</xdr:col>
      <xdr:colOff>85725</xdr:colOff>
      <xdr:row>18</xdr:row>
      <xdr:rowOff>0</xdr:rowOff>
    </xdr:to>
    <xdr:sp macro="" textlink="">
      <xdr:nvSpPr>
        <xdr:cNvPr id="10583" name="Text Box 1">
          <a:extLst>
            <a:ext uri="{FF2B5EF4-FFF2-40B4-BE49-F238E27FC236}">
              <a16:creationId xmlns:a16="http://schemas.microsoft.com/office/drawing/2014/main" id="{00000000-0008-0000-0000-000057290000}"/>
            </a:ext>
          </a:extLst>
        </xdr:cNvPr>
        <xdr:cNvSpPr txBox="1">
          <a:spLocks noChangeArrowheads="1"/>
        </xdr:cNvSpPr>
      </xdr:nvSpPr>
      <xdr:spPr bwMode="auto">
        <a:xfrm>
          <a:off x="504825" y="7858125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1</xdr:col>
      <xdr:colOff>85725</xdr:colOff>
      <xdr:row>17</xdr:row>
      <xdr:rowOff>114300</xdr:rowOff>
    </xdr:to>
    <xdr:sp macro="" textlink="">
      <xdr:nvSpPr>
        <xdr:cNvPr id="10584" name="Text Box 1">
          <a:extLst>
            <a:ext uri="{FF2B5EF4-FFF2-40B4-BE49-F238E27FC236}">
              <a16:creationId xmlns:a16="http://schemas.microsoft.com/office/drawing/2014/main" id="{00000000-0008-0000-0000-000058290000}"/>
            </a:ext>
          </a:extLst>
        </xdr:cNvPr>
        <xdr:cNvSpPr txBox="1">
          <a:spLocks noChangeArrowheads="1"/>
        </xdr:cNvSpPr>
      </xdr:nvSpPr>
      <xdr:spPr bwMode="auto">
        <a:xfrm>
          <a:off x="504825" y="78581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0585" name="Text Box 1">
          <a:extLst>
            <a:ext uri="{FF2B5EF4-FFF2-40B4-BE49-F238E27FC236}">
              <a16:creationId xmlns:a16="http://schemas.microsoft.com/office/drawing/2014/main" id="{00000000-0008-0000-0000-000059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0586" name="Text Box 1">
          <a:extLst>
            <a:ext uri="{FF2B5EF4-FFF2-40B4-BE49-F238E27FC236}">
              <a16:creationId xmlns:a16="http://schemas.microsoft.com/office/drawing/2014/main" id="{00000000-0008-0000-0000-00005A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0587" name="Text Box 1">
          <a:extLst>
            <a:ext uri="{FF2B5EF4-FFF2-40B4-BE49-F238E27FC236}">
              <a16:creationId xmlns:a16="http://schemas.microsoft.com/office/drawing/2014/main" id="{00000000-0008-0000-0000-00005B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0588" name="Text Box 1">
          <a:extLst>
            <a:ext uri="{FF2B5EF4-FFF2-40B4-BE49-F238E27FC236}">
              <a16:creationId xmlns:a16="http://schemas.microsoft.com/office/drawing/2014/main" id="{00000000-0008-0000-0000-00005C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89" name="Text Box 1">
          <a:extLst>
            <a:ext uri="{FF2B5EF4-FFF2-40B4-BE49-F238E27FC236}">
              <a16:creationId xmlns:a16="http://schemas.microsoft.com/office/drawing/2014/main" id="{00000000-0008-0000-0000-00005D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0" name="Text Box 1">
          <a:extLst>
            <a:ext uri="{FF2B5EF4-FFF2-40B4-BE49-F238E27FC236}">
              <a16:creationId xmlns:a16="http://schemas.microsoft.com/office/drawing/2014/main" id="{00000000-0008-0000-0000-00005E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1" name="Text Box 1">
          <a:extLst>
            <a:ext uri="{FF2B5EF4-FFF2-40B4-BE49-F238E27FC236}">
              <a16:creationId xmlns:a16="http://schemas.microsoft.com/office/drawing/2014/main" id="{00000000-0008-0000-0000-00005F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2" name="Text Box 1">
          <a:extLst>
            <a:ext uri="{FF2B5EF4-FFF2-40B4-BE49-F238E27FC236}">
              <a16:creationId xmlns:a16="http://schemas.microsoft.com/office/drawing/2014/main" id="{00000000-0008-0000-0000-000060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3" name="Text Box 1">
          <a:extLst>
            <a:ext uri="{FF2B5EF4-FFF2-40B4-BE49-F238E27FC236}">
              <a16:creationId xmlns:a16="http://schemas.microsoft.com/office/drawing/2014/main" id="{00000000-0008-0000-0000-000061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4" name="Text Box 1">
          <a:extLst>
            <a:ext uri="{FF2B5EF4-FFF2-40B4-BE49-F238E27FC236}">
              <a16:creationId xmlns:a16="http://schemas.microsoft.com/office/drawing/2014/main" id="{00000000-0008-0000-0000-000062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5" name="Text Box 1">
          <a:extLst>
            <a:ext uri="{FF2B5EF4-FFF2-40B4-BE49-F238E27FC236}">
              <a16:creationId xmlns:a16="http://schemas.microsoft.com/office/drawing/2014/main" id="{00000000-0008-0000-0000-000063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6" name="Text Box 1">
          <a:extLst>
            <a:ext uri="{FF2B5EF4-FFF2-40B4-BE49-F238E27FC236}">
              <a16:creationId xmlns:a16="http://schemas.microsoft.com/office/drawing/2014/main" id="{00000000-0008-0000-0000-000064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7" name="Text Box 1">
          <a:extLst>
            <a:ext uri="{FF2B5EF4-FFF2-40B4-BE49-F238E27FC236}">
              <a16:creationId xmlns:a16="http://schemas.microsoft.com/office/drawing/2014/main" id="{00000000-0008-0000-0000-000065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8" name="Text Box 1">
          <a:extLst>
            <a:ext uri="{FF2B5EF4-FFF2-40B4-BE49-F238E27FC236}">
              <a16:creationId xmlns:a16="http://schemas.microsoft.com/office/drawing/2014/main" id="{00000000-0008-0000-0000-000066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9" name="Text Box 1">
          <a:extLst>
            <a:ext uri="{FF2B5EF4-FFF2-40B4-BE49-F238E27FC236}">
              <a16:creationId xmlns:a16="http://schemas.microsoft.com/office/drawing/2014/main" id="{00000000-0008-0000-0000-000067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gregatoreat.ru/purchases/not-eat/view/price-request/52469812-f524-418a-8017-3715fa7fbd98" TargetMode="External"/><Relationship Id="rId2" Type="http://schemas.openxmlformats.org/officeDocument/2006/relationships/hyperlink" Target="https://www.cgemo.ru/uslugi/preyskurant/" TargetMode="External"/><Relationship Id="rId1" Type="http://schemas.openxmlformats.org/officeDocument/2006/relationships/hyperlink" Target="consultantplus://offline/ref=D833979E70E696AE92584DA280381B40E7C74FCB171E7681A40ADECDED266245CAC09F9C10F90E32C78533D6D9F2E96121445C5900E3E8D2S3TB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3"/>
  <sheetViews>
    <sheetView tabSelected="1" topLeftCell="A7" zoomScaleSheetLayoutView="100" workbookViewId="0">
      <selection activeCell="A21" sqref="A21:XFD27"/>
    </sheetView>
  </sheetViews>
  <sheetFormatPr defaultRowHeight="15" x14ac:dyDescent="0.25"/>
  <cols>
    <col min="1" max="1" width="7.42578125" customWidth="1"/>
    <col min="2" max="2" width="52.140625" customWidth="1"/>
    <col min="3" max="3" width="14.85546875" customWidth="1"/>
    <col min="4" max="4" width="8.28515625" customWidth="1"/>
    <col min="5" max="5" width="10.7109375" customWidth="1"/>
    <col min="6" max="7" width="15" customWidth="1"/>
    <col min="8" max="8" width="14.42578125" bestFit="1" customWidth="1"/>
    <col min="11" max="11" width="12.7109375" customWidth="1"/>
    <col min="12" max="12" width="13.5703125" customWidth="1"/>
    <col min="13" max="14" width="13.28515625" customWidth="1"/>
    <col min="15" max="15" width="10" bestFit="1" customWidth="1"/>
  </cols>
  <sheetData>
    <row r="2" spans="1:13" x14ac:dyDescent="0.25">
      <c r="E2" s="2"/>
      <c r="F2" s="2"/>
      <c r="G2" s="2"/>
      <c r="L2" s="31" t="s">
        <v>0</v>
      </c>
      <c r="M2" s="31"/>
    </row>
    <row r="3" spans="1:13" ht="15" customHeight="1" x14ac:dyDescent="0.25">
      <c r="I3" s="32" t="s">
        <v>15</v>
      </c>
      <c r="J3" s="32"/>
      <c r="K3" s="32"/>
      <c r="L3" s="32"/>
      <c r="M3" s="32"/>
    </row>
    <row r="4" spans="1:13" ht="12" customHeight="1" x14ac:dyDescent="0.25">
      <c r="I4" s="32"/>
      <c r="J4" s="32"/>
      <c r="K4" s="32"/>
      <c r="L4" s="32"/>
      <c r="M4" s="32"/>
    </row>
    <row r="5" spans="1:13" ht="51.75" customHeight="1" x14ac:dyDescent="0.25">
      <c r="I5" s="32"/>
      <c r="J5" s="32"/>
      <c r="K5" s="32"/>
      <c r="L5" s="32"/>
      <c r="M5" s="32"/>
    </row>
    <row r="6" spans="1:13" x14ac:dyDescent="0.25">
      <c r="E6" s="8"/>
      <c r="F6" s="8"/>
      <c r="G6" s="8"/>
      <c r="H6" s="8"/>
    </row>
    <row r="7" spans="1:13" ht="35.25" customHeight="1" x14ac:dyDescent="0.25">
      <c r="A7" s="37" t="s">
        <v>25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27" customHeight="1" x14ac:dyDescent="0.25">
      <c r="A8" s="7"/>
      <c r="B8" s="33" t="s">
        <v>35</v>
      </c>
      <c r="C8" s="34"/>
      <c r="D8" s="34"/>
      <c r="E8" s="34"/>
      <c r="F8" s="34"/>
      <c r="G8" s="34"/>
      <c r="H8" s="7"/>
    </row>
    <row r="9" spans="1:13" ht="27" customHeight="1" x14ac:dyDescent="0.25">
      <c r="A9" s="7"/>
      <c r="B9" s="45" t="s">
        <v>31</v>
      </c>
      <c r="C9" s="45"/>
      <c r="D9" s="45"/>
      <c r="E9" s="45"/>
      <c r="F9" s="45"/>
      <c r="G9" s="45"/>
      <c r="H9" s="45"/>
      <c r="I9" s="45"/>
      <c r="J9" s="45"/>
      <c r="K9" t="s">
        <v>40</v>
      </c>
    </row>
    <row r="10" spans="1:13" x14ac:dyDescent="0.25">
      <c r="A10" s="1"/>
      <c r="D10" s="3" t="s">
        <v>1</v>
      </c>
      <c r="E10" s="1"/>
      <c r="F10" s="1"/>
      <c r="G10" s="1"/>
      <c r="H10" s="1"/>
      <c r="J10" s="41" t="s">
        <v>2</v>
      </c>
      <c r="K10" s="41"/>
      <c r="L10" s="41"/>
    </row>
    <row r="11" spans="1:13" ht="33.75" customHeight="1" x14ac:dyDescent="0.25">
      <c r="A11" s="42" t="s">
        <v>22</v>
      </c>
      <c r="B11" s="42"/>
      <c r="C11" s="42"/>
      <c r="D11" s="42"/>
      <c r="E11" s="42"/>
      <c r="F11" s="42" t="s">
        <v>21</v>
      </c>
      <c r="G11" s="42"/>
      <c r="H11" s="42"/>
      <c r="I11" s="42"/>
      <c r="J11" s="42"/>
      <c r="K11" s="42"/>
      <c r="L11" s="42"/>
      <c r="M11" s="42"/>
    </row>
    <row r="12" spans="1:13" ht="15.75" customHeight="1" x14ac:dyDescent="0.25">
      <c r="A12" s="1"/>
    </row>
    <row r="13" spans="1:13" ht="41.25" customHeight="1" x14ac:dyDescent="0.25">
      <c r="A13" s="48" t="s">
        <v>7</v>
      </c>
      <c r="B13" s="35" t="s">
        <v>29</v>
      </c>
      <c r="C13" s="15"/>
      <c r="D13" s="35" t="s">
        <v>16</v>
      </c>
      <c r="E13" s="43" t="s">
        <v>17</v>
      </c>
      <c r="F13" s="50" t="s">
        <v>20</v>
      </c>
      <c r="G13" s="51"/>
      <c r="H13" s="51"/>
      <c r="I13" s="38" t="s">
        <v>8</v>
      </c>
      <c r="J13" s="39"/>
      <c r="K13" s="40"/>
      <c r="L13" s="35" t="s">
        <v>19</v>
      </c>
      <c r="M13" s="35" t="s">
        <v>18</v>
      </c>
    </row>
    <row r="14" spans="1:13" ht="48.75" customHeight="1" x14ac:dyDescent="0.25">
      <c r="A14" s="49"/>
      <c r="B14" s="36"/>
      <c r="C14" s="16" t="s">
        <v>26</v>
      </c>
      <c r="D14" s="36"/>
      <c r="E14" s="44"/>
      <c r="F14" s="18" t="s">
        <v>9</v>
      </c>
      <c r="G14" s="18" t="s">
        <v>10</v>
      </c>
      <c r="H14" s="18" t="s">
        <v>11</v>
      </c>
      <c r="I14" s="10" t="s">
        <v>12</v>
      </c>
      <c r="J14" s="10" t="s">
        <v>13</v>
      </c>
      <c r="K14" s="10" t="s">
        <v>14</v>
      </c>
      <c r="L14" s="36"/>
      <c r="M14" s="36"/>
    </row>
    <row r="15" spans="1:13" s="12" customFormat="1" ht="38.25" x14ac:dyDescent="0.2">
      <c r="A15" s="20">
        <v>1</v>
      </c>
      <c r="B15" s="22" t="s">
        <v>36</v>
      </c>
      <c r="C15" s="23" t="s">
        <v>30</v>
      </c>
      <c r="D15" s="24" t="s">
        <v>39</v>
      </c>
      <c r="E15" s="25">
        <v>5</v>
      </c>
      <c r="F15" s="26">
        <v>3660</v>
      </c>
      <c r="G15" s="26">
        <v>3267</v>
      </c>
      <c r="H15" s="26">
        <v>5105</v>
      </c>
      <c r="I15" s="27">
        <f t="shared" ref="I15" si="0">AVERAGE(F15:H15)</f>
        <v>4010.6666666666665</v>
      </c>
      <c r="J15" s="28">
        <f t="shared" ref="J15" si="1">SQRT(SUM(POWER(F15-I15,2),POWER(G15-I15,2),POWER(H15-I15,2))/2)</f>
        <v>967.87723050670706</v>
      </c>
      <c r="K15" s="28">
        <f t="shared" ref="K15" si="2">J15/I15*100</f>
        <v>24.132577223405264</v>
      </c>
      <c r="L15" s="27">
        <v>4010.67</v>
      </c>
      <c r="M15" s="29">
        <f>L15*E15</f>
        <v>20053.349999999999</v>
      </c>
    </row>
    <row r="16" spans="1:13" s="12" customFormat="1" ht="25.5" x14ac:dyDescent="0.2">
      <c r="A16" s="20">
        <v>2</v>
      </c>
      <c r="B16" s="22" t="s">
        <v>37</v>
      </c>
      <c r="C16" s="23" t="s">
        <v>30</v>
      </c>
      <c r="D16" s="24" t="s">
        <v>38</v>
      </c>
      <c r="E16" s="25">
        <v>1</v>
      </c>
      <c r="F16" s="26">
        <v>671</v>
      </c>
      <c r="G16" s="26">
        <v>442.2</v>
      </c>
      <c r="H16" s="26">
        <v>500</v>
      </c>
      <c r="I16" s="27">
        <f>AVERAGE(F16:H16)</f>
        <v>537.73333333333335</v>
      </c>
      <c r="J16" s="28">
        <f t="shared" ref="J16" si="3">SQRT(SUM(POWER(F16-I16,2),POWER(G16-I16,2),POWER(H16-I16,2))/2)</f>
        <v>118.9756837901482</v>
      </c>
      <c r="K16" s="28">
        <f t="shared" ref="K16" si="4">J16/I16*100</f>
        <v>22.125406110243279</v>
      </c>
      <c r="L16" s="27">
        <v>537.73</v>
      </c>
      <c r="M16" s="29">
        <f>L16*E16</f>
        <v>537.73</v>
      </c>
    </row>
    <row r="17" spans="1:13" ht="15.75" customHeight="1" x14ac:dyDescent="0.25">
      <c r="A17" s="47" t="s">
        <v>24</v>
      </c>
      <c r="B17" s="47"/>
      <c r="C17" s="17"/>
      <c r="D17" s="11"/>
      <c r="E17" s="11"/>
      <c r="F17" s="19"/>
      <c r="G17" s="19"/>
      <c r="H17" s="19"/>
      <c r="I17" s="11"/>
      <c r="J17" s="11"/>
      <c r="K17" s="11"/>
      <c r="L17" s="11"/>
      <c r="M17" s="13">
        <f>SUM(M15:M16)</f>
        <v>20591.079999999998</v>
      </c>
    </row>
    <row r="18" spans="1:13" ht="16.5" customHeight="1" x14ac:dyDescent="0.25">
      <c r="A18" s="1"/>
    </row>
    <row r="19" spans="1:13" ht="16.5" customHeight="1" x14ac:dyDescent="0.25">
      <c r="A19" s="1"/>
      <c r="B19" s="53" t="s">
        <v>27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6.5" customHeight="1" x14ac:dyDescent="0.25">
      <c r="A20" s="1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ht="45.75" hidden="1" customHeight="1" x14ac:dyDescent="0.25">
      <c r="A21" s="12" t="s">
        <v>23</v>
      </c>
      <c r="B21" s="52" t="s">
        <v>33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hidden="1" x14ac:dyDescent="0.25">
      <c r="A22" s="12" t="s">
        <v>43</v>
      </c>
      <c r="B22" s="52" t="s">
        <v>34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3" hidden="1" x14ac:dyDescent="0.25">
      <c r="A23" s="12"/>
      <c r="B23" s="21" t="s">
        <v>41</v>
      </c>
      <c r="C23" s="52"/>
      <c r="D23" s="52"/>
      <c r="E23" s="52"/>
      <c r="F23" s="52"/>
      <c r="G23" s="52"/>
      <c r="H23" s="52"/>
      <c r="I23" s="52"/>
      <c r="J23" s="52"/>
      <c r="K23" s="52"/>
      <c r="L23" s="21"/>
      <c r="M23" s="21"/>
    </row>
    <row r="24" spans="1:13" hidden="1" x14ac:dyDescent="0.25">
      <c r="A24" s="12"/>
      <c r="B24" s="21"/>
      <c r="C24" s="30"/>
      <c r="D24" s="30"/>
      <c r="E24" s="30"/>
      <c r="F24" s="30"/>
      <c r="G24" s="30"/>
      <c r="H24" s="30"/>
      <c r="I24" s="30"/>
      <c r="J24" s="30"/>
      <c r="K24" s="30"/>
      <c r="L24" s="21"/>
      <c r="M24" s="21"/>
    </row>
    <row r="25" spans="1:13" ht="16.5" hidden="1" customHeight="1" x14ac:dyDescent="0.25">
      <c r="A25" s="12" t="s">
        <v>44</v>
      </c>
      <c r="B25" s="52" t="s">
        <v>42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3" ht="16.5" hidden="1" customHeight="1" x14ac:dyDescent="0.25">
      <c r="A26" s="12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3" ht="16.5" hidden="1" customHeight="1" x14ac:dyDescent="0.25">
      <c r="A27" s="12"/>
      <c r="B27" s="52" t="s">
        <v>34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9" spans="1:13" ht="15.75" customHeight="1" x14ac:dyDescent="0.25">
      <c r="A29" s="1"/>
      <c r="B29" s="6" t="s">
        <v>3</v>
      </c>
      <c r="C29" s="6"/>
      <c r="D29" s="4"/>
      <c r="E29" s="4"/>
      <c r="F29" s="4"/>
      <c r="G29" s="4"/>
      <c r="H29" s="1"/>
    </row>
    <row r="30" spans="1:13" x14ac:dyDescent="0.25">
      <c r="A30" s="1"/>
      <c r="B30" s="14" t="s">
        <v>32</v>
      </c>
      <c r="C30" s="14"/>
      <c r="D30" s="1"/>
      <c r="E30" s="1"/>
      <c r="F30" s="1"/>
      <c r="G30" s="1"/>
      <c r="H30" s="1" t="s">
        <v>28</v>
      </c>
    </row>
    <row r="31" spans="1:13" x14ac:dyDescent="0.25">
      <c r="A31" s="1"/>
      <c r="B31" s="5" t="s">
        <v>4</v>
      </c>
      <c r="C31" s="9"/>
      <c r="D31" s="1"/>
      <c r="E31" s="46" t="s">
        <v>6</v>
      </c>
      <c r="F31" s="46"/>
      <c r="G31" s="9"/>
      <c r="H31" s="46" t="s">
        <v>5</v>
      </c>
      <c r="I31" s="46"/>
    </row>
    <row r="32" spans="1:13" ht="16.5" customHeight="1" x14ac:dyDescent="0.25">
      <c r="A32" s="1"/>
      <c r="B32" s="3"/>
      <c r="C32" s="3"/>
      <c r="D32" s="1"/>
      <c r="E32" s="1"/>
      <c r="F32" s="1"/>
      <c r="G32" s="1"/>
      <c r="H32" s="1"/>
    </row>
    <row r="33" spans="1:8" x14ac:dyDescent="0.25">
      <c r="A33" s="1"/>
      <c r="B33" s="3"/>
      <c r="C33" s="3"/>
      <c r="D33" s="1"/>
      <c r="E33" s="1"/>
      <c r="F33" s="1"/>
      <c r="G33" s="1"/>
      <c r="H33" s="1"/>
    </row>
  </sheetData>
  <mergeCells count="26">
    <mergeCell ref="E31:F31"/>
    <mergeCell ref="H31:I31"/>
    <mergeCell ref="A17:B17"/>
    <mergeCell ref="A13:A14"/>
    <mergeCell ref="L13:L14"/>
    <mergeCell ref="F13:H13"/>
    <mergeCell ref="B27:M27"/>
    <mergeCell ref="B25:M25"/>
    <mergeCell ref="B19:M20"/>
    <mergeCell ref="B21:M21"/>
    <mergeCell ref="C23:K23"/>
    <mergeCell ref="B26:M26"/>
    <mergeCell ref="B22:M22"/>
    <mergeCell ref="L2:M2"/>
    <mergeCell ref="I3:M5"/>
    <mergeCell ref="B8:G8"/>
    <mergeCell ref="B13:B14"/>
    <mergeCell ref="A7:M7"/>
    <mergeCell ref="I13:K13"/>
    <mergeCell ref="J10:L10"/>
    <mergeCell ref="F11:M11"/>
    <mergeCell ref="E13:E14"/>
    <mergeCell ref="A11:E11"/>
    <mergeCell ref="M13:M14"/>
    <mergeCell ref="D13:D14"/>
    <mergeCell ref="B9:J9"/>
  </mergeCells>
  <hyperlinks>
    <hyperlink ref="B19" r:id="rId1" display="consultantplus://offline/ref=D833979E70E696AE92584DA280381B40E7C74FCB171E7681A40ADECDED266245CAC09F9C10F90E32C78533D6D9F2E96121445C5900E3E8D2S3TBF" xr:uid="{00000000-0004-0000-0000-000000000000}"/>
    <hyperlink ref="B23" r:id="rId2" xr:uid="{50BD4440-B899-422C-B254-41D511595411}"/>
    <hyperlink ref="B25" r:id="rId3" xr:uid="{E2E14CDD-AC5A-485F-9435-188A1B6F1A40}"/>
  </hyperlinks>
  <pageMargins left="0" right="0.23622047244094491" top="0.74803149606299213" bottom="0.74803149606299213" header="0.31496062992125984" footer="0.31496062992125984"/>
  <pageSetup paperSize="9" scale="73" fitToHeight="2" orientation="landscape" r:id="rId4"/>
  <rowBreaks count="1" manualBreakCount="1">
    <brk id="32" max="12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Economist-1</dc:creator>
  <cp:lastModifiedBy>Виктория Бабина</cp:lastModifiedBy>
  <cp:lastPrinted>2026-06-15T13:03:21Z</cp:lastPrinted>
  <dcterms:created xsi:type="dcterms:W3CDTF">2017-01-30T06:42:59Z</dcterms:created>
  <dcterms:modified xsi:type="dcterms:W3CDTF">2026-06-16T06:00:58Z</dcterms:modified>
</cp:coreProperties>
</file>