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.2.140\омто\НАЧАЛЬНИК ОТДЕЛЕНИЯ МТО\Тыловая служба\Закупки\2026\Мешки мусорные в архив\"/>
    </mc:Choice>
  </mc:AlternateContent>
  <bookViews>
    <workbookView xWindow="0" yWindow="0" windowWidth="28800" windowHeight="12300"/>
  </bookViews>
  <sheets>
    <sheet name="Расчет цены" sheetId="2" r:id="rId1"/>
  </sheets>
  <calcPr calcId="162913" iterateDelta="1E-4"/>
</workbook>
</file>

<file path=xl/calcChain.xml><?xml version="1.0" encoding="utf-8"?>
<calcChain xmlns="http://schemas.openxmlformats.org/spreadsheetml/2006/main">
  <c r="G5" i="2" l="1"/>
  <c r="F5" i="2"/>
  <c r="E5" i="2"/>
  <c r="I4" i="2" l="1"/>
  <c r="J4" i="2" s="1"/>
  <c r="K4" i="2" s="1"/>
  <c r="L4" i="2"/>
  <c r="M4" i="2" s="1"/>
  <c r="N4" i="2" s="1"/>
  <c r="O4" i="2" s="1"/>
  <c r="N6" i="2" s="1"/>
</calcChain>
</file>

<file path=xl/sharedStrings.xml><?xml version="1.0" encoding="utf-8"?>
<sst xmlns="http://schemas.openxmlformats.org/spreadsheetml/2006/main" count="31" uniqueCount="31">
  <si>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</si>
  <si>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</si>
  <si>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</si>
  <si>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</si>
  <si>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</si>
  <si>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</si>
  <si>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</si>
  <si>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</si>
  <si>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</si>
  <si>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</si>
  <si>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</si>
  <si>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</si>
  <si>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</si>
  <si>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</si>
  <si>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</si>
  <si>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</si>
  <si>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шт.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</si>
  <si>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</si>
  <si>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НМЦК по формуле</t>
    </r>
    <r>
      <rPr>
        <sz val="12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</si>
  <si>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В результате проведенного расчета Н(М)ЦК, ЦКЕП контракта составила, руб.***:</t>
  </si>
  <si>
    <t>Итого:</t>
  </si>
  <si>
    <t>УФСИН России по Республике Коми</t>
  </si>
  <si>
    <t>Начальник отделения МТО ФКУ ЦИТОВ</t>
  </si>
  <si>
    <t>старший лейтенант внутренней службы</t>
  </si>
  <si>
    <t>С.Д. Окулов</t>
  </si>
  <si>
    <t>Пакеты для мусора сверхпрочные 30л, 20 шт/уп</t>
  </si>
  <si>
    <r>
      <t xml:space="preserve">В соответствии со ст. 34 Бюджетного кодекса РФ, участники бюджетного процесса исходят из необходимости достижения заданных результатов с использованием наименьшего объема  средств (экономности) и (или) достижения наилучшего результата с использованием определенного бюджетом объема средств (результативности). В силу обозначенного, за расчет НМЦК принято решение взять минимальное коммерческое предложение поставщика №1 с суммой </t>
    </r>
    <r>
      <rPr>
        <b/>
        <u/>
        <sz val="13"/>
        <color theme="1"/>
        <rFont val="Times New Roman"/>
        <family val="1"/>
        <charset val="204"/>
      </rPr>
      <t>992,00 руб.</t>
    </r>
  </si>
  <si>
    <t>"          " июня 2026 г.</t>
  </si>
  <si>
    <t>Поставщик №1 вх - № 160 от 18.06.2026</t>
  </si>
  <si>
    <t>Поставщик №1 вх - № 161 от 18.06.2026</t>
  </si>
  <si>
    <t>Поставщик №1 вх - № 162 от 18.06.2026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</si>
</sst>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0.000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0" fontId="2" fillId="0" borderId="3" xfId="0" applyFont="1" applyBorder="1"/>
    <xf numFmtId="2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top"/>
    </xf>
    <xf numFmtId="2" fontId="7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2" fontId="2" fillId="0" borderId="0" xfId="0" applyNumberFormat="1" applyFont="1"/>
    <xf numFmtId="2" fontId="4" fillId="0" borderId="6" xfId="1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2" fontId="14" fillId="2" borderId="8" xfId="0" applyNumberFormat="1" applyFont="1" applyFill="1" applyBorder="1" applyAlignment="1">
      <alignment horizontal="center" vertical="top" wrapText="1"/>
    </xf>
    <xf numFmtId="2" fontId="14" fillId="2" borderId="1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1" fillId="0" borderId="11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/>
    <xf numFmtId="0" fontId="12" fillId="0" borderId="0" xfId="0" applyFont="1" applyAlignment="1">
      <alignment horizontal="righ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64407</xdr:colOff>
      <xdr:row>2</xdr:row>
      <xdr:rowOff>1281339</xdr:rowOff>
    </xdr:from>
    <xdr:to>
      <xdr:col>10</xdr:col>
      <xdr:colOff>997857</xdr:colOff>
      <xdr:row>2</xdr:row>
      <xdr:rowOff>1633764</xdr:rowOff>
    </xdr:to>
    <xdr:pic>
      <xdr:nvPicPr>
        <xdr:cNvPr id="25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26461" y="3140982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923925</xdr:rowOff>
    </xdr:from>
    <xdr:to>
      <xdr:col>9</xdr:col>
      <xdr:colOff>1019175</xdr:colOff>
      <xdr:row>2</xdr:row>
      <xdr:rowOff>1362075</xdr:rowOff>
    </xdr:to>
    <xdr:pic>
      <xdr:nvPicPr>
        <xdr:cNvPr id="25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15625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22411</xdr:colOff>
      <xdr:row>2</xdr:row>
      <xdr:rowOff>2051369</xdr:rowOff>
    </xdr:from>
    <xdr:to>
      <xdr:col>11</xdr:col>
      <xdr:colOff>2218764</xdr:colOff>
      <xdr:row>2</xdr:row>
      <xdr:rowOff>2599764</xdr:rowOff>
    </xdr:to>
    <xdr:pic>
      <xdr:nvPicPr>
        <xdr:cNvPr id="25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60087" y="3978781"/>
          <a:ext cx="2196353" cy="548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596153</xdr:colOff>
      <xdr:row>2</xdr:row>
      <xdr:rowOff>1664073</xdr:rowOff>
    </xdr:from>
    <xdr:to>
      <xdr:col>11</xdr:col>
      <xdr:colOff>748553</xdr:colOff>
      <xdr:row>2</xdr:row>
      <xdr:rowOff>1892673</xdr:rowOff>
    </xdr:to>
    <xdr:pic>
      <xdr:nvPicPr>
        <xdr:cNvPr id="25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933829" y="359148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2"/>
  <sheetViews>
    <sheetView tabSelected="1" zoomScale="70" zoomScaleNormal="70" workbookViewId="0">
      <selection activeCell="J16" sqref="J16"/>
    </sheetView>
  </sheetViews>
  <sheetFormatPr defaultRowHeight="12.75" x14ac:dyDescent="0.2"/>
  <cols>
    <col min="1" max="1" width="6.28515625" style="1" customWidth="1"/>
    <col min="2" max="2" width="63.85546875" style="1" customWidth="1"/>
    <col min="3" max="3" width="8.7109375" style="1" customWidth="1"/>
    <col min="4" max="4" width="7.7109375" style="1" customWidth="1"/>
    <col min="5" max="5" width="18.28515625" style="1" customWidth="1"/>
    <col min="6" max="6" width="18.140625" style="1" customWidth="1"/>
    <col min="7" max="7" width="17.7109375" style="1" customWidth="1"/>
    <col min="8" max="8" width="9.140625" style="1" hidden="1" customWidth="1"/>
    <col min="9" max="9" width="15.5703125" style="1" customWidth="1"/>
    <col min="10" max="10" width="15.42578125" style="1" customWidth="1"/>
    <col min="11" max="11" width="16.28515625" style="1" customWidth="1"/>
    <col min="12" max="12" width="35.28515625" style="1" customWidth="1"/>
    <col min="13" max="13" width="13.140625" style="1" customWidth="1"/>
    <col min="14" max="15" width="12.140625" style="1" customWidth="1"/>
    <col min="16" max="16384" width="9.140625" style="1"/>
  </cols>
  <sheetData>
    <row r="1" spans="1:30" ht="39" customHeight="1" x14ac:dyDescent="0.2">
      <c r="A1" s="34" t="s">
        <v>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59.25" customHeight="1" x14ac:dyDescent="0.25">
      <c r="A2" s="35" t="s">
        <v>0</v>
      </c>
      <c r="B2" s="35" t="s">
        <v>2</v>
      </c>
      <c r="C2" s="35" t="s">
        <v>1</v>
      </c>
      <c r="D2" s="35" t="s">
        <v>3</v>
      </c>
      <c r="E2" s="40" t="s">
        <v>4</v>
      </c>
      <c r="F2" s="40"/>
      <c r="G2" s="40"/>
      <c r="H2" s="3"/>
      <c r="I2" s="37" t="s">
        <v>14</v>
      </c>
      <c r="J2" s="37"/>
      <c r="K2" s="37"/>
      <c r="L2" s="38" t="s">
        <v>9</v>
      </c>
      <c r="M2" s="39"/>
      <c r="N2" s="39"/>
      <c r="O2" s="39"/>
    </row>
    <row r="3" spans="1:30" ht="225" customHeight="1" x14ac:dyDescent="0.2">
      <c r="A3" s="35"/>
      <c r="B3" s="35"/>
      <c r="C3" s="36"/>
      <c r="D3" s="36"/>
      <c r="E3" s="28" t="s">
        <v>28</v>
      </c>
      <c r="F3" s="28" t="s">
        <v>29</v>
      </c>
      <c r="G3" s="28" t="s">
        <v>30</v>
      </c>
      <c r="H3" s="4" t="s">
        <v>7</v>
      </c>
      <c r="I3" s="4" t="s">
        <v>6</v>
      </c>
      <c r="J3" s="4" t="s">
        <v>5</v>
      </c>
      <c r="K3" s="5" t="s">
        <v>17</v>
      </c>
      <c r="L3" s="6" t="s">
        <v>18</v>
      </c>
      <c r="M3" s="7" t="s">
        <v>11</v>
      </c>
      <c r="N3" s="7" t="s">
        <v>12</v>
      </c>
      <c r="O3" s="7" t="s">
        <v>13</v>
      </c>
    </row>
    <row r="4" spans="1:30" ht="33.75" customHeight="1" thickBot="1" x14ac:dyDescent="0.25">
      <c r="A4" s="29">
        <v>1</v>
      </c>
      <c r="B4" s="31" t="s">
        <v>25</v>
      </c>
      <c r="C4" s="30" t="s">
        <v>16</v>
      </c>
      <c r="D4" s="30">
        <v>16</v>
      </c>
      <c r="E4" s="32">
        <v>62</v>
      </c>
      <c r="F4" s="33">
        <v>70</v>
      </c>
      <c r="G4" s="33">
        <v>67</v>
      </c>
      <c r="H4" s="6"/>
      <c r="I4" s="8">
        <f t="shared" ref="I4" si="0">AVERAGE(E4:G4)</f>
        <v>66.333333333333329</v>
      </c>
      <c r="J4" s="24">
        <f t="shared" ref="J4" si="1">SQRT(((SUM((POWER(G4-I4,2)),(POWER(F4-I4,2)),(POWER(E4-I4,2)))/(COLUMNS(E4:G4)-1))))</f>
        <v>4.0414518843273806</v>
      </c>
      <c r="K4" s="9">
        <f t="shared" ref="K4" si="2">J4/I4*100</f>
        <v>6.0926410316493183</v>
      </c>
      <c r="L4" s="10">
        <f t="shared" ref="L4" si="3">((D4/3)*(SUM(E4:G4)))</f>
        <v>1061.3333333333333</v>
      </c>
      <c r="M4" s="11">
        <f t="shared" ref="M4" si="4">L4/D4</f>
        <v>66.333333333333329</v>
      </c>
      <c r="N4" s="15">
        <f t="shared" ref="N4" si="5">ROUNDDOWN(M4,2)</f>
        <v>66.33</v>
      </c>
      <c r="O4" s="10">
        <f t="shared" ref="O4" si="6">N4*D4</f>
        <v>1061.28</v>
      </c>
    </row>
    <row r="5" spans="1:30" s="17" customFormat="1" ht="15.75" customHeight="1" thickBot="1" x14ac:dyDescent="0.3">
      <c r="A5" s="47" t="s">
        <v>20</v>
      </c>
      <c r="B5" s="48"/>
      <c r="C5" s="48"/>
      <c r="D5" s="49"/>
      <c r="E5" s="26">
        <f>E4*D4</f>
        <v>992</v>
      </c>
      <c r="F5" s="26">
        <f>F4*D4</f>
        <v>1120</v>
      </c>
      <c r="G5" s="26">
        <f>G4*D4</f>
        <v>1072</v>
      </c>
      <c r="H5" s="18"/>
      <c r="I5" s="19"/>
      <c r="J5" s="20"/>
      <c r="K5" s="20"/>
      <c r="L5" s="21"/>
      <c r="M5" s="22"/>
      <c r="N5" s="23"/>
      <c r="O5" s="21"/>
    </row>
    <row r="6" spans="1:30" s="17" customFormat="1" ht="15.75" customHeight="1" thickBot="1" x14ac:dyDescent="0.35">
      <c r="A6" s="42" t="s">
        <v>19</v>
      </c>
      <c r="B6" s="43"/>
      <c r="C6" s="43"/>
      <c r="D6" s="43"/>
      <c r="E6" s="43"/>
      <c r="F6" s="43"/>
      <c r="G6" s="43"/>
      <c r="H6" s="12"/>
      <c r="I6" s="12"/>
      <c r="J6" s="12"/>
      <c r="K6" s="12"/>
      <c r="L6" s="13"/>
      <c r="M6" s="14"/>
      <c r="N6" s="45">
        <f>SUM(O4:O4)</f>
        <v>1061.28</v>
      </c>
      <c r="O6" s="46"/>
    </row>
    <row r="7" spans="1:30" s="17" customFormat="1" ht="42.75" customHeight="1" x14ac:dyDescent="0.2">
      <c r="A7" s="44" t="s">
        <v>10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1"/>
      <c r="N7" s="1"/>
      <c r="O7" s="1"/>
    </row>
    <row r="8" spans="1:30" s="17" customFormat="1" ht="36" customHeight="1" x14ac:dyDescent="0.2">
      <c r="A8" s="1" t="s">
        <v>15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30" s="17" customFormat="1" ht="63" customHeight="1" x14ac:dyDescent="0.25">
      <c r="A9" s="41" t="s">
        <v>26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30" s="17" customFormat="1" ht="15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30" s="17" customFormat="1" ht="15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30" s="17" customFormat="1" ht="15.75" customHeight="1" x14ac:dyDescent="0.25">
      <c r="A12" s="1"/>
      <c r="B12" s="1"/>
      <c r="C12" s="1"/>
      <c r="D12" s="1"/>
      <c r="E12" s="1"/>
      <c r="F12" s="1"/>
      <c r="G12" s="16"/>
      <c r="H12" s="1"/>
      <c r="I12" s="1"/>
      <c r="J12" s="1"/>
      <c r="K12" s="1"/>
      <c r="L12" s="1"/>
      <c r="M12" s="1"/>
      <c r="N12" s="1"/>
      <c r="O12" s="1"/>
    </row>
    <row r="13" spans="1:30" s="17" customFormat="1" ht="15.75" customHeight="1" x14ac:dyDescent="0.25">
      <c r="A13" s="51" t="s">
        <v>22</v>
      </c>
      <c r="B13" s="5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30" s="17" customFormat="1" ht="15.75" customHeight="1" x14ac:dyDescent="0.25">
      <c r="A14" s="51" t="s">
        <v>21</v>
      </c>
      <c r="B14" s="5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30" s="17" customFormat="1" ht="15.75" customHeight="1" x14ac:dyDescent="0.25">
      <c r="A15" s="51" t="s">
        <v>23</v>
      </c>
      <c r="B15" s="5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52" t="s">
        <v>24</v>
      </c>
      <c r="O15" s="52"/>
    </row>
    <row r="16" spans="1:30" s="17" customFormat="1" ht="15.75" customHeight="1" x14ac:dyDescent="0.25">
      <c r="A16" s="27"/>
      <c r="B16" s="27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17" customFormat="1" ht="15.75" customHeight="1" x14ac:dyDescent="0.25">
      <c r="A17" s="50" t="s">
        <v>27</v>
      </c>
      <c r="B17" s="50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17" customFormat="1" ht="15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17" customFormat="1" ht="15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17" customFormat="1" ht="15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17" customFormat="1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17" customFormat="1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17" customFormat="1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17" customFormat="1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17" customFormat="1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17" customFormat="1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17" customFormat="1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17" customFormat="1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17" customFormat="1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17" customFormat="1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17" customFormat="1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17" customFormat="1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17" customFormat="1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17" customFormat="1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17" customFormat="1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17" customFormat="1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17" customFormat="1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17" customFormat="1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17" customFormat="1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17" customFormat="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17" customFormat="1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17" customFormat="1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17" customFormat="1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17" customFormat="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17" customFormat="1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17" customFormat="1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17" customFormat="1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17" customFormat="1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7" s="17" customFormat="1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7" s="17" customFormat="1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7" s="17" customFormat="1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7" s="17" customFormat="1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7" s="17" customFormat="1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7" s="17" customFormat="1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7" s="17" customFormat="1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7" s="17" customFormat="1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7" s="17" customFormat="1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7" s="17" customFormat="1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7" ht="21" customHeight="1" x14ac:dyDescent="0.2">
      <c r="Q59" s="25"/>
    </row>
    <row r="60" spans="1:17" ht="36" customHeight="1" x14ac:dyDescent="0.2"/>
    <row r="61" spans="1:17" ht="15" customHeight="1" x14ac:dyDescent="0.2"/>
    <row r="62" spans="1:17" ht="62.25" customHeight="1" x14ac:dyDescent="0.2"/>
  </sheetData>
  <mergeCells count="18">
    <mergeCell ref="A17:B17"/>
    <mergeCell ref="A13:B13"/>
    <mergeCell ref="A14:B14"/>
    <mergeCell ref="A15:B15"/>
    <mergeCell ref="N15:O15"/>
    <mergeCell ref="A9:O9"/>
    <mergeCell ref="A6:G6"/>
    <mergeCell ref="A7:L7"/>
    <mergeCell ref="A2:A3"/>
    <mergeCell ref="B2:B3"/>
    <mergeCell ref="N6:O6"/>
    <mergeCell ref="A5:D5"/>
    <mergeCell ref="A1:O1"/>
    <mergeCell ref="C2:C3"/>
    <mergeCell ref="D2:D3"/>
    <mergeCell ref="I2:K2"/>
    <mergeCell ref="L2:O2"/>
    <mergeCell ref="E2:G2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МТО_ЦИТОВ</cp:lastModifiedBy>
  <cp:lastPrinted>2025-12-03T07:23:24Z</cp:lastPrinted>
  <dcterms:created xsi:type="dcterms:W3CDTF">2014-01-15T18:15:09Z</dcterms:created>
  <dcterms:modified xsi:type="dcterms:W3CDTF">2026-06-18T14:53:06Z</dcterms:modified>
</cp:coreProperties>
</file>