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ntyureva\Downloads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Лист1!$A$1:$M$15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" i="1" l="1"/>
  <c r="M11" i="1" s="1"/>
  <c r="M13" i="1" s="1"/>
  <c r="I11" i="1"/>
  <c r="J11" i="1" s="1"/>
  <c r="K11" i="1" s="1"/>
</calcChain>
</file>

<file path=xl/sharedStrings.xml><?xml version="1.0" encoding="utf-8"?>
<sst xmlns="http://schemas.openxmlformats.org/spreadsheetml/2006/main" count="29" uniqueCount="29">
  <si>
    <t>Обоснование начальной (максимальной) цены контракта</t>
  </si>
  <si>
    <t>Поставка диск оптический 2</t>
  </si>
  <si>
    <t>(указывается предмет контракта)</t>
  </si>
  <si>
    <t>Дата подготовки обоснования начальной (максимальной) цены контракта: 25.06.2026</t>
  </si>
  <si>
    <t>Используемый метод определения начальной (максимальной) цены контракта: метод сопостовимых рыночных цен</t>
  </si>
  <si>
    <t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</si>
  <si>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</si>
  <si>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>№ п/п</t>
  </si>
  <si>
    <t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</si>
  <si>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</si>
  <si>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</si>
  <si>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>&lt;Vi&gt;</t>
    </r>
  </si>
  <si>
    <t>Цена за единицу измерения товара, работы, услуги, в т.ч. НДС, согласно источникам ценовой информации, руб.</t>
  </si>
  <si>
    <t>Н(М)ЦК  по позиции, руб.*</t>
  </si>
  <si>
    <t>Начальная (максимальная) цена по позиции, руб.</t>
  </si>
  <si>
    <t>КП1</t>
  </si>
  <si>
    <t>КП2</t>
  </si>
  <si>
    <t>КП3</t>
  </si>
  <si>
    <t xml:space="preserve">Средняя арифметическая величина цены за единицы &lt;ц&gt; </t>
  </si>
  <si>
    <t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</si>
  <si>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</si>
  <si>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 xml:space="preserve">Диск оптический (2 тип) </t>
  </si>
  <si>
    <t>В соответствии с техническим заданием</t>
  </si>
  <si>
    <t>https://www.onlinetrade.ru/catalogue/bolvanki_cd_dvd_bd_r_diski-c131/verbatim/disk_verbatim_cd_r_80_52x_dl_cb_100_43411-192428.html</t>
  </si>
  <si>
    <t>https://www.kns.ru/product/diski-cd-r-verbatim-43411/</t>
  </si>
  <si>
    <t>https://www.regard.ru/product/123490/disk-cd-r-verbatim-700mb-52x-extra-protection-cake-box-100-st</t>
  </si>
  <si>
    <t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</si>
  <si>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</si>
  <si>
    <t>упк.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</si>
</sst>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18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0"/>
      <color rgb="FF0000FF"/>
      <name val="Arial Cyr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 applyBorder="0" applyProtection="0"/>
    <xf numFmtId="0" fontId="1" fillId="0" borderId="0"/>
    <xf numFmtId="164" fontId="17" fillId="0" borderId="0" applyBorder="0" applyProtection="0"/>
  </cellStyleXfs>
  <cellXfs count="34">
    <xf numFmtId="0" fontId="0" fillId="0" borderId="0" xfId="0"/>
    <xf numFmtId="0" fontId="7" fillId="0" borderId="0" xfId="0" applyFont="1" applyBorder="1" applyAlignment="1" applyProtection="1">
      <alignment horizontal="justify" vertical="top" wrapText="1"/>
    </xf>
    <xf numFmtId="2" fontId="9" fillId="0" borderId="4" xfId="0" applyNumberFormat="1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distributed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6" fillId="0" borderId="0" xfId="0" applyFont="1" applyAlignment="1" applyProtection="1"/>
    <xf numFmtId="0" fontId="7" fillId="0" borderId="4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2" fontId="14" fillId="0" borderId="0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vertical="center" wrapText="1"/>
    </xf>
    <xf numFmtId="4" fontId="0" fillId="0" borderId="4" xfId="0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top" wrapText="1"/>
    </xf>
    <xf numFmtId="4" fontId="0" fillId="0" borderId="4" xfId="0" applyNumberFormat="1" applyFont="1" applyBorder="1" applyAlignment="1" applyProtection="1">
      <alignment horizontal="center" vertical="center" wrapText="1"/>
    </xf>
    <xf numFmtId="4" fontId="10" fillId="0" borderId="4" xfId="0" applyNumberFormat="1" applyFont="1" applyBorder="1" applyAlignment="1" applyProtection="1">
      <alignment horizontal="center" vertical="center" wrapText="1"/>
    </xf>
    <xf numFmtId="2" fontId="16" fillId="0" borderId="4" xfId="0" applyNumberFormat="1" applyFont="1" applyBorder="1" applyAlignment="1" applyProtection="1"/>
    <xf numFmtId="0" fontId="6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vertical="top"/>
    </xf>
  </cellXfs>
  <cellStyles count="4">
    <cellStyle name="Гиперссылка" xfId="1" builtinId="8"/>
    <cellStyle name="Обычный" xfId="0" builtinId="0"/>
    <cellStyle name="Обычный 2 2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19800</xdr:colOff>
      <xdr:row>8</xdr:row>
      <xdr:rowOff>991800</xdr:rowOff>
    </xdr:from>
    <xdr:to>
      <xdr:col>10</xdr:col>
      <xdr:colOff>1375200</xdr:colOff>
      <xdr:row>8</xdr:row>
      <xdr:rowOff>1369440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580520" y="5725800"/>
          <a:ext cx="1355400" cy="377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104760</xdr:colOff>
      <xdr:row>8</xdr:row>
      <xdr:rowOff>819000</xdr:rowOff>
    </xdr:from>
    <xdr:to>
      <xdr:col>9</xdr:col>
      <xdr:colOff>1264680</xdr:colOff>
      <xdr:row>8</xdr:row>
      <xdr:rowOff>1288080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185520" y="5553000"/>
          <a:ext cx="1159920" cy="469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14</xdr:row>
      <xdr:rowOff>2880</xdr:rowOff>
    </xdr:from>
    <xdr:to>
      <xdr:col>16</xdr:col>
      <xdr:colOff>239400</xdr:colOff>
      <xdr:row>14</xdr:row>
      <xdr:rowOff>264960</xdr:rowOff>
    </xdr:to>
    <xdr:sp macro="" textlink="">
      <xdr:nvSpPr>
        <xdr:cNvPr id="4" name="TextBox 3"/>
        <xdr:cNvSpPr/>
      </xdr:nvSpPr>
      <xdr:spPr>
        <a:xfrm>
          <a:off x="23065200" y="9185040"/>
          <a:ext cx="182160" cy="262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kns.ru/product/diski-cd-r-verbatim-4341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5"/>
  <sheetViews>
    <sheetView tabSelected="1" topLeftCell="A5" zoomScale="80" zoomScaleNormal="80" workbookViewId="0">
      <selection activeCell="F11" sqref="F11"/>
    </sheetView>
  </sheetViews>
  <sheetFormatPr defaultColWidth="8.7109375" defaultRowHeight="15" x14ac:dyDescent="0.25"/>
  <cols>
    <col min="1" max="1" width="13.7109375" style="13" customWidth="1"/>
    <col min="2" max="2" width="57.85546875" style="13" customWidth="1"/>
    <col min="3" max="3" width="33.42578125" style="13" customWidth="1"/>
    <col min="4" max="4" width="12.7109375" style="13" customWidth="1"/>
    <col min="5" max="5" width="10.140625" style="13" customWidth="1"/>
    <col min="6" max="6" width="23.7109375" style="13" customWidth="1"/>
    <col min="7" max="7" width="19.28515625" style="13" customWidth="1"/>
    <col min="8" max="8" width="18.7109375" style="13" customWidth="1"/>
    <col min="9" max="9" width="24.42578125" style="13" customWidth="1"/>
    <col min="10" max="10" width="21" style="13" customWidth="1"/>
    <col min="11" max="11" width="28.5703125" style="13" customWidth="1"/>
    <col min="12" max="12" width="17.140625" style="13" customWidth="1"/>
    <col min="13" max="13" width="19.7109375" style="13" customWidth="1"/>
    <col min="16384" max="16384" width="11.5703125" style="13" customWidth="1"/>
  </cols>
  <sheetData>
    <row r="1" spans="1:16" ht="18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6" ht="56.2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6" ht="17.25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6" ht="33" customHeight="1" x14ac:dyDescent="0.25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6" ht="34.5" customHeight="1" x14ac:dyDescent="0.2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6" ht="140.25" customHeight="1" x14ac:dyDescent="0.25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6" s="14" customFormat="1" ht="18.75" customHeight="1" x14ac:dyDescent="0.3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6" s="14" customFormat="1" ht="54" customHeight="1" x14ac:dyDescent="0.3">
      <c r="A8" s="5" t="s">
        <v>7</v>
      </c>
      <c r="B8" s="4" t="s">
        <v>8</v>
      </c>
      <c r="C8" s="3" t="s">
        <v>9</v>
      </c>
      <c r="D8" s="4" t="s">
        <v>10</v>
      </c>
      <c r="E8" s="4" t="s">
        <v>11</v>
      </c>
      <c r="F8" s="3" t="s">
        <v>12</v>
      </c>
      <c r="G8" s="3"/>
      <c r="H8" s="3"/>
      <c r="I8" s="2"/>
      <c r="J8" s="2"/>
      <c r="K8" s="2"/>
      <c r="L8" s="4" t="s">
        <v>13</v>
      </c>
      <c r="M8" s="4" t="s">
        <v>14</v>
      </c>
    </row>
    <row r="9" spans="1:16" s="14" customFormat="1" ht="108" customHeight="1" x14ac:dyDescent="0.3">
      <c r="A9" s="5"/>
      <c r="B9" s="5"/>
      <c r="C9" s="3"/>
      <c r="D9" s="4"/>
      <c r="E9" s="4"/>
      <c r="F9" s="16" t="s">
        <v>15</v>
      </c>
      <c r="G9" s="17" t="s">
        <v>16</v>
      </c>
      <c r="H9" s="17" t="s">
        <v>17</v>
      </c>
      <c r="I9" s="18" t="s">
        <v>18</v>
      </c>
      <c r="J9" s="18" t="s">
        <v>19</v>
      </c>
      <c r="K9" s="19" t="s">
        <v>20</v>
      </c>
      <c r="L9" s="4"/>
      <c r="M9" s="4"/>
      <c r="P9" s="20"/>
    </row>
    <row r="10" spans="1:16" s="14" customFormat="1" ht="18.75" x14ac:dyDescent="0.3">
      <c r="A10" s="21">
        <v>1</v>
      </c>
      <c r="B10" s="21">
        <v>2</v>
      </c>
      <c r="C10" s="22">
        <v>3</v>
      </c>
      <c r="D10" s="21">
        <v>4</v>
      </c>
      <c r="E10" s="21">
        <v>5</v>
      </c>
      <c r="F10" s="22">
        <v>6</v>
      </c>
      <c r="G10" s="21">
        <v>7</v>
      </c>
      <c r="H10" s="21">
        <v>8</v>
      </c>
      <c r="I10" s="21">
        <v>11</v>
      </c>
      <c r="J10" s="21">
        <v>12</v>
      </c>
      <c r="K10" s="22">
        <v>13</v>
      </c>
      <c r="L10" s="21">
        <v>14</v>
      </c>
      <c r="M10" s="21">
        <v>15</v>
      </c>
    </row>
    <row r="11" spans="1:16" ht="132.94999999999999" customHeight="1" x14ac:dyDescent="0.25">
      <c r="A11" s="15">
        <v>1</v>
      </c>
      <c r="B11" s="23" t="s">
        <v>21</v>
      </c>
      <c r="C11" s="15" t="s">
        <v>22</v>
      </c>
      <c r="D11" s="15" t="s">
        <v>28</v>
      </c>
      <c r="E11" s="15">
        <v>10</v>
      </c>
      <c r="F11" s="24">
        <v>2240</v>
      </c>
      <c r="G11" s="25">
        <v>2175</v>
      </c>
      <c r="H11" s="25">
        <v>2480</v>
      </c>
      <c r="I11" s="25">
        <f>AVERAGE(F11:H11)</f>
        <v>2298.3333333333335</v>
      </c>
      <c r="J11" s="26">
        <f>SQRT(((SUM((POWER(F11-I11,2)),(POWER(G11-I11,2)),(POWER(H11-I11,2))))/3))</f>
        <v>131.16994913300667</v>
      </c>
      <c r="K11" s="26">
        <f>J11/I11*100</f>
        <v>5.7071769020887597</v>
      </c>
      <c r="L11" s="25">
        <f>ROUND((F11+G11+H11)/3,2)</f>
        <v>2298.33</v>
      </c>
      <c r="M11" s="15">
        <f>L11*E11</f>
        <v>22983.3</v>
      </c>
      <c r="N11" s="27"/>
    </row>
    <row r="12" spans="1:16" ht="37.35" customHeight="1" x14ac:dyDescent="0.25">
      <c r="A12" s="15"/>
      <c r="B12" s="23"/>
      <c r="C12" s="15"/>
      <c r="D12" s="15"/>
      <c r="E12" s="15"/>
      <c r="F12" s="28" t="s">
        <v>23</v>
      </c>
      <c r="G12" s="29" t="s">
        <v>24</v>
      </c>
      <c r="H12" s="25" t="s">
        <v>25</v>
      </c>
      <c r="I12" s="25"/>
      <c r="J12" s="26"/>
      <c r="K12" s="26"/>
      <c r="L12" s="25"/>
      <c r="M12" s="15"/>
      <c r="N12" s="27"/>
    </row>
    <row r="13" spans="1:16" ht="34.5" customHeight="1" x14ac:dyDescent="0.3">
      <c r="A13" s="4" t="s">
        <v>26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0">
        <f>SUM(M11:M12)</f>
        <v>22983.3</v>
      </c>
    </row>
    <row r="14" spans="1:16" s="14" customFormat="1" ht="18.75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/>
    </row>
    <row r="15" spans="1:16" s="33" customFormat="1" ht="86.25" customHeight="1" x14ac:dyDescent="0.25">
      <c r="A15" s="1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18">
    <mergeCell ref="A13:L13"/>
    <mergeCell ref="A15:M15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:M1"/>
    <mergeCell ref="A2:M2"/>
    <mergeCell ref="A3:M3"/>
    <mergeCell ref="A4:M4"/>
    <mergeCell ref="A5:M5"/>
  </mergeCells>
  <hyperlinks>
    <hyperlink ref="G12" r:id="rId1"/>
  </hyperlinks>
  <pageMargins left="0.7" right="0.7" top="0.75" bottom="0.75" header="0.511811023622047" footer="0.511811023622047"/>
  <pageSetup paperSize="9" scale="31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Джиоева Тамара Таймуразовна</dc:creator>
  <dc:description/>
  <cp:lastModifiedBy>Гонтюрева Анастасия Васильевна</cp:lastModifiedBy>
  <cp:revision>13</cp:revision>
  <dcterms:created xsi:type="dcterms:W3CDTF">2024-05-20T08:37:37Z</dcterms:created>
  <dcterms:modified xsi:type="dcterms:W3CDTF">2026-06-26T13:37:39Z</dcterms:modified>
  <dc:language>ru-RU</dc:language>
</cp:coreProperties>
</file>