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120" yWindow="180" windowWidth="15570" windowHeight="7260" activeTab="1"/>
  </bookViews>
  <sheets>
    <sheet name="НМЦК" sheetId="4" r:id="rId1"/>
    <sheet name="Обоснование" sheetId="5" r:id="rId2"/>
  </sheets>
  <definedNames>
    <definedName name="OLE_LINK1" localSheetId="0">НМЦК!#REF!</definedName>
  </definedNames>
  <calcPr calcId="125725"/>
</workbook>
</file>

<file path=xl/calcChain.xml><?xml version="1.0" encoding="utf-8"?>
<calcChain xmlns="http://schemas.openxmlformats.org/spreadsheetml/2006/main">
  <c r="M8" i="4"/>
  <c r="N8" s="1"/>
  <c r="O8" s="1"/>
  <c r="L8"/>
  <c r="J8"/>
  <c r="I8"/>
  <c r="O9" l="1"/>
  <c r="K8"/>
  <c r="I12" l="1"/>
  <c r="E6" i="5" s="1"/>
</calcChain>
</file>

<file path=xl/sharedStrings.xml><?xml version="1.0" encoding="utf-8"?>
<sst xmlns="http://schemas.openxmlformats.org/spreadsheetml/2006/main" count="47" uniqueCount="46">
  <si>
    <t>Среднее квадратичное отклонение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</si>
  <si>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</si>
  <si>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</si>
  <si>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</si>
  <si>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№</t>
  </si>
  <si>
    <t>Наименование объекта закупки</t>
  </si>
  <si>
    <t>Ед. изм по ОКЕИ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</si>
  <si>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</si>
  <si>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</si>
  <si>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</si>
  <si>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</si>
  <si>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</si>
  <si>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</si>
  <si>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</si>
  <si>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</si>
  <si>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</si>
  <si>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</si>
  <si>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</si>
  <si>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</si>
  <si>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Федеральное государственное бюджетное учреждение "Медико-санитарная часть №154 Федерального медико-биологического агентства"</t>
  </si>
  <si>
    <t xml:space="preserve">Обоснование начальной (максимальной) цены контракта </t>
  </si>
  <si>
    <t xml:space="preserve">Основные характеристики объекта закупки </t>
  </si>
  <si>
    <t>НМЦК</t>
  </si>
  <si>
    <t xml:space="preserve">Расчет НМЦК </t>
  </si>
  <si>
    <t>Приложение № 1</t>
  </si>
  <si>
    <t>(должность)</t>
  </si>
  <si>
    <t>(подпись/расшифровка подписи)</t>
  </si>
  <si>
    <t xml:space="preserve">Согласно проведенному сравнительному анализу, с целью эффективности расходования бюджетных средств, с соблюдением требований законодательства РФ,  выбрано наилучшее (наименьшее) ценовое предложение. </t>
  </si>
  <si>
    <t>Ведущий специалист по закупкам ФГБУЗ МСЧ № 154 ФМБА России</t>
  </si>
  <si>
    <t>Метод сопоставимых рыночных цен (анализ рынка) в соответствии со ст. 22 Федерального закона «О контрактной системе в сфере закупок товаров, работ, услуг для обеспечения государственных и муниципальных нужд» от 05.04.2013 № 44-ФЗ</t>
  </si>
  <si>
    <t>Ведущий специалист по закупкам ФГБУЗ МСЧ № 154 ФМБА России___________Бугаева И.В.</t>
  </si>
  <si>
    <t>/ Бугаева И.В./</t>
  </si>
  <si>
    <r>
      <t xml:space="preserve">Средняя арифметическая цена за единицу     </t>
    </r>
    <r>
      <rPr>
        <b/>
        <i/>
        <sz val="9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</si>
  <si>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</si>
  <si>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r>
      <t xml:space="preserve">Расчет Н(М)ЦК по формуле                                                                    </t>
    </r>
    <r>
      <rPr>
        <sz val="9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>- цена единицы)</t>
    </r>
  </si>
  <si>
    <t>усл. ед.</t>
  </si>
  <si>
    <t xml:space="preserve">Ценовое предложение №1  </t>
  </si>
  <si>
    <t>Ценовое предложение №2</t>
  </si>
  <si>
    <t>Ценовое предложение №3</t>
  </si>
  <si>
    <t>Дата подготовки обоснования НМЦК 21.07.2026</t>
  </si>
  <si>
    <t>Дата подготовки обоснования НМЦК: 21.07.2026 года</t>
  </si>
  <si>
    <t>Предлицензионная экспертиза объекта недвижимости и аудит соответствия требованиям Минздрава РФ и Роспотребнадзорана возможность получения медицинской лицензии по кардиологии, неврологии, офтальмологии,  хирургии, эндокринологии, ревматологии амбулаторно</t>
  </si>
  <si>
    <t xml:space="preserve">Наименование объекта закупки: оказание услуг по подготовке и аудиту объекта к получению медицинской лицензии при оказании медико-санитарной помощи на базе дневного стационара при поликлинике по кардиологии, неврологии, офтальмологии,  хирургии, эндокринологии, ревматологии </t>
  </si>
  <si>
    <t xml:space="preserve">Объем и расчет обоснование начальной (максимальной) цены контракта на оказание услуг по подготовке и аудиту объекта к получению медицинской лицензии при оказании медико-санитарной помощи на базе дневного стационара при поликлинике по кардиологии, неврологии, офтальмологии,  хирургии, эндокринологии, ревматологии </t>
  </si>
  <si>
    <t xml:space="preserve">оказание услуг по подготовке и аудиту объекта к получению медицинской лицензии при оказании медико-санитарной помощи на базе дневного стационара при поликлинике по кардиологии, неврологии, офтальмологии,  хирургии, эндокринологии, ревматологии  </t>
  </si>
  <si>
    <t xml:space="preserve">на оказание услуг по подготовке и аудиту объекта  к получению медицинской лицензии при оказании медико-санитарной помощи на базе дневного стационара при поликлинике по кардиологии, неврологии, офтальмологии,  хирургии, эндокринологии, ревматологии 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</si>
</sst>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3">
    <font>
      <sz val="10"/>
      <name val="Arial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5" fillId="0" borderId="0" xfId="0" applyFont="1" applyAlignment="1">
      <alignment horizontal="left" vertical="top" wrapText="1"/>
    </xf>
    <xf numFmtId="10" fontId="7" fillId="0" borderId="5" xfId="0" applyNumberFormat="1" applyFont="1" applyFill="1" applyBorder="1" applyAlignment="1">
      <alignment horizontal="left" vertical="top"/>
    </xf>
    <xf numFmtId="2" fontId="7" fillId="0" borderId="5" xfId="0" applyNumberFormat="1" applyFont="1" applyFill="1" applyBorder="1" applyAlignment="1">
      <alignment horizontal="left" vertical="top" wrapText="1"/>
    </xf>
    <xf numFmtId="1" fontId="7" fillId="0" borderId="5" xfId="0" applyNumberFormat="1" applyFont="1" applyFill="1" applyBorder="1" applyAlignment="1">
      <alignment horizontal="center" vertical="top" wrapText="1"/>
    </xf>
    <xf numFmtId="164" fontId="7" fillId="0" borderId="5" xfId="0" applyNumberFormat="1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textRotation="90" wrapText="1"/>
    </xf>
    <xf numFmtId="165" fontId="7" fillId="0" borderId="5" xfId="0" applyNumberFormat="1" applyFont="1" applyFill="1" applyBorder="1" applyAlignment="1">
      <alignment horizontal="left" vertical="top" wrapText="1"/>
    </xf>
    <xf numFmtId="0" fontId="8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" fillId="0" borderId="9" xfId="0" applyFont="1" applyFill="1" applyBorder="1" applyAlignment="1">
      <alignment horizontal="center" vertical="center" textRotation="90" wrapText="1" shrinkToFit="1"/>
    </xf>
    <xf numFmtId="0" fontId="1" fillId="0" borderId="9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1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0" fontId="7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0" fontId="7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7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/>
    <xf numFmtId="0" fontId="2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4" fontId="2" fillId="0" borderId="5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zoomScaleNormal="100" workbookViewId="0">
      <selection activeCell="R7" sqref="R7"/>
    </sheetView>
  </sheetViews>
  <sheetFormatPr defaultColWidth="11.5703125" defaultRowHeight="12"/>
  <cols>
    <col min="1" max="1" width="3.7109375" style="13" customWidth="1"/>
    <col min="2" max="2" width="34.85546875" style="13" customWidth="1"/>
    <col min="3" max="3" width="6.7109375" style="13" customWidth="1"/>
    <col min="4" max="4" width="6.140625" style="13" bestFit="1" customWidth="1"/>
    <col min="5" max="15" width="11" style="13" customWidth="1"/>
    <col min="16" max="16" width="1.5703125" style="13" customWidth="1"/>
    <col min="17" max="17" width="10" style="13" bestFit="1" customWidth="1"/>
    <col min="18" max="16384" width="11.5703125" style="13"/>
  </cols>
  <sheetData>
    <row r="1" spans="1:16" ht="14.45" customHeight="1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12"/>
    </row>
    <row r="2" spans="1:16" ht="25.15" customHeight="1">
      <c r="A2" s="68" t="s">
        <v>43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6" ht="24" customHeight="1">
      <c r="A3" s="67" t="s">
        <v>42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6" ht="15" customHeight="1">
      <c r="A4" s="58" t="s">
        <v>1</v>
      </c>
      <c r="B4" s="59"/>
      <c r="C4" s="49" t="s">
        <v>2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1"/>
    </row>
    <row r="5" spans="1:16">
      <c r="A5" s="52" t="s">
        <v>3</v>
      </c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/>
    </row>
    <row r="6" spans="1:16" ht="39.75" customHeight="1">
      <c r="A6" s="56" t="s">
        <v>4</v>
      </c>
      <c r="B6" s="56" t="s">
        <v>5</v>
      </c>
      <c r="C6" s="61" t="s">
        <v>6</v>
      </c>
      <c r="D6" s="61" t="s">
        <v>7</v>
      </c>
      <c r="E6" s="56" t="s">
        <v>8</v>
      </c>
      <c r="F6" s="56"/>
      <c r="G6" s="56"/>
      <c r="H6" s="56"/>
      <c r="I6" s="65" t="s">
        <v>9</v>
      </c>
      <c r="J6" s="65"/>
      <c r="K6" s="65"/>
      <c r="L6" s="66" t="s">
        <v>10</v>
      </c>
      <c r="M6" s="66"/>
      <c r="N6" s="66"/>
      <c r="O6" s="66"/>
    </row>
    <row r="7" spans="1:16" ht="253.5">
      <c r="A7" s="57"/>
      <c r="B7" s="57"/>
      <c r="C7" s="62"/>
      <c r="D7" s="62"/>
      <c r="E7" s="14" t="s">
        <v>36</v>
      </c>
      <c r="F7" s="14" t="s">
        <v>37</v>
      </c>
      <c r="G7" s="14" t="s">
        <v>38</v>
      </c>
      <c r="H7" s="8" t="s">
        <v>11</v>
      </c>
      <c r="I7" s="8" t="s">
        <v>32</v>
      </c>
      <c r="J7" s="15" t="s">
        <v>0</v>
      </c>
      <c r="K7" s="15" t="s">
        <v>33</v>
      </c>
      <c r="L7" s="15" t="s">
        <v>34</v>
      </c>
      <c r="M7" s="8" t="s">
        <v>12</v>
      </c>
      <c r="N7" s="8" t="s">
        <v>13</v>
      </c>
      <c r="O7" s="8" t="s">
        <v>14</v>
      </c>
    </row>
    <row r="8" spans="1:16" s="19" customFormat="1" ht="84">
      <c r="A8" s="16">
        <v>1</v>
      </c>
      <c r="B8" s="11" t="s">
        <v>41</v>
      </c>
      <c r="C8" s="10" t="s">
        <v>35</v>
      </c>
      <c r="D8" s="7">
        <v>1</v>
      </c>
      <c r="E8" s="7">
        <v>35000</v>
      </c>
      <c r="F8" s="7">
        <v>45000</v>
      </c>
      <c r="G8" s="7">
        <v>45000</v>
      </c>
      <c r="H8" s="4">
        <v>3</v>
      </c>
      <c r="I8" s="5">
        <f t="shared" ref="I8" si="0">AVERAGE(E8:G8)</f>
        <v>41666.666666666664</v>
      </c>
      <c r="J8" s="6">
        <f t="shared" ref="J8" si="1">STDEV(E8:G8)</f>
        <v>5773.5026918962712</v>
      </c>
      <c r="K8" s="2">
        <f t="shared" ref="K8" si="2">J8/I8</f>
        <v>0.13856406460551052</v>
      </c>
      <c r="L8" s="3">
        <f t="shared" ref="L8" si="3">((D8/H8)*(SUM(E8:G8)))</f>
        <v>41666.666666666664</v>
      </c>
      <c r="M8" s="9">
        <f>E8</f>
        <v>35000</v>
      </c>
      <c r="N8" s="17">
        <f>ROUND(M8,2)</f>
        <v>35000</v>
      </c>
      <c r="O8" s="17">
        <f t="shared" ref="O8" si="4">N8*D8</f>
        <v>35000</v>
      </c>
      <c r="P8" s="18"/>
    </row>
    <row r="9" spans="1:16" s="19" customFormat="1">
      <c r="A9" s="20"/>
      <c r="B9" s="21"/>
      <c r="C9" s="16"/>
      <c r="D9" s="16"/>
      <c r="E9" s="22"/>
      <c r="F9" s="22"/>
      <c r="G9" s="22"/>
      <c r="H9" s="23"/>
      <c r="I9" s="24"/>
      <c r="J9" s="25"/>
      <c r="K9" s="26"/>
      <c r="L9" s="27"/>
      <c r="M9" s="28"/>
      <c r="N9" s="27" t="s">
        <v>15</v>
      </c>
      <c r="O9" s="29">
        <f>SUM(O8:O8)</f>
        <v>35000</v>
      </c>
      <c r="P9" s="13"/>
    </row>
    <row r="10" spans="1:16" s="19" customFormat="1">
      <c r="A10" s="30"/>
      <c r="B10" s="31"/>
      <c r="C10" s="32"/>
      <c r="D10" s="32"/>
      <c r="E10" s="33"/>
      <c r="F10" s="33"/>
      <c r="G10" s="33"/>
      <c r="H10" s="34"/>
      <c r="I10" s="35"/>
      <c r="J10" s="36"/>
      <c r="K10" s="37"/>
      <c r="L10" s="38"/>
      <c r="M10" s="39"/>
      <c r="N10" s="38"/>
      <c r="O10" s="40"/>
      <c r="P10" s="13"/>
    </row>
    <row r="11" spans="1:16" s="19" customFormat="1" ht="26.25" customHeight="1">
      <c r="A11" s="64" t="s">
        <v>27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13"/>
    </row>
    <row r="12" spans="1:16">
      <c r="A12" s="63" t="s">
        <v>16</v>
      </c>
      <c r="B12" s="63"/>
      <c r="C12" s="63"/>
      <c r="D12" s="63"/>
      <c r="E12" s="63"/>
      <c r="F12" s="63"/>
      <c r="G12" s="63"/>
      <c r="H12" s="63"/>
      <c r="I12" s="41">
        <f>O9</f>
        <v>35000</v>
      </c>
      <c r="J12" s="42" t="s">
        <v>17</v>
      </c>
      <c r="K12" s="42"/>
      <c r="L12" s="42"/>
      <c r="M12" s="42"/>
      <c r="N12" s="42"/>
      <c r="O12" s="43"/>
    </row>
    <row r="13" spans="1:16" ht="17.25" customHeight="1">
      <c r="A13" s="60" t="s">
        <v>18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</row>
    <row r="14" spans="1:16" ht="18" customHeight="1">
      <c r="A14" s="48" t="s">
        <v>39</v>
      </c>
      <c r="B14" s="48"/>
      <c r="C14" s="48"/>
      <c r="D14" s="48"/>
      <c r="E14" s="48"/>
      <c r="F14" s="48"/>
      <c r="G14" s="48"/>
      <c r="H14" s="48"/>
      <c r="I14" s="48"/>
      <c r="J14" s="44"/>
      <c r="K14" s="44"/>
      <c r="L14" s="44"/>
      <c r="M14" s="44"/>
      <c r="N14" s="44"/>
      <c r="O14" s="44"/>
    </row>
    <row r="15" spans="1:16" ht="15.6" customHeight="1">
      <c r="A15" s="47" t="s">
        <v>30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1:16" ht="15.6" customHeight="1"/>
    <row r="17" spans="5:13">
      <c r="E17" s="48"/>
      <c r="F17" s="48"/>
      <c r="G17" s="48"/>
      <c r="H17" s="48"/>
      <c r="I17" s="48"/>
      <c r="J17" s="48"/>
      <c r="K17" s="48"/>
      <c r="L17" s="48"/>
      <c r="M17" s="48"/>
    </row>
  </sheetData>
  <mergeCells count="20">
    <mergeCell ref="I6:K6"/>
    <mergeCell ref="L6:O6"/>
    <mergeCell ref="A3:O3"/>
    <mergeCell ref="A2:O2"/>
    <mergeCell ref="A1:O1"/>
    <mergeCell ref="A15:O15"/>
    <mergeCell ref="E17:M17"/>
    <mergeCell ref="C4:O4"/>
    <mergeCell ref="A5:B5"/>
    <mergeCell ref="C5:O5"/>
    <mergeCell ref="A6:A7"/>
    <mergeCell ref="A14:I14"/>
    <mergeCell ref="A4:B4"/>
    <mergeCell ref="A13:O13"/>
    <mergeCell ref="D6:D7"/>
    <mergeCell ref="E6:H6"/>
    <mergeCell ref="C6:C7"/>
    <mergeCell ref="A12:H12"/>
    <mergeCell ref="B6:B7"/>
    <mergeCell ref="A11:O11"/>
  </mergeCells>
  <pageMargins left="0.31496062992125984" right="0.31496062992125984" top="0.35433070866141736" bottom="0.35433070866141736" header="0.11811023622047245" footer="0.11811023622047245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E4" sqref="E4:G4"/>
    </sheetView>
  </sheetViews>
  <sheetFormatPr defaultRowHeight="12.75"/>
  <cols>
    <col min="4" max="4" width="2.5703125" customWidth="1"/>
    <col min="6" max="6" width="21.28515625" customWidth="1"/>
    <col min="7" max="7" width="27.85546875" customWidth="1"/>
  </cols>
  <sheetData>
    <row r="1" spans="1:7" ht="15">
      <c r="A1" s="69" t="s">
        <v>20</v>
      </c>
      <c r="B1" s="70"/>
      <c r="C1" s="70"/>
      <c r="D1" s="70"/>
      <c r="E1" s="70"/>
      <c r="F1" s="70"/>
      <c r="G1" s="70"/>
    </row>
    <row r="2" spans="1:7" ht="15.75" customHeight="1">
      <c r="A2" s="69" t="s">
        <v>45</v>
      </c>
      <c r="B2" s="69"/>
      <c r="C2" s="69"/>
      <c r="D2" s="69"/>
      <c r="E2" s="69"/>
      <c r="F2" s="69"/>
      <c r="G2" s="69"/>
    </row>
    <row r="3" spans="1:7" ht="58.5" customHeight="1">
      <c r="A3" s="72"/>
      <c r="B3" s="72"/>
      <c r="C3" s="72"/>
      <c r="D3" s="72"/>
      <c r="E3" s="72"/>
      <c r="F3" s="72"/>
      <c r="G3" s="72"/>
    </row>
    <row r="4" spans="1:7" ht="79.5" customHeight="1">
      <c r="A4" s="71" t="s">
        <v>21</v>
      </c>
      <c r="B4" s="71"/>
      <c r="C4" s="71"/>
      <c r="D4" s="71"/>
      <c r="E4" s="71" t="s">
        <v>44</v>
      </c>
      <c r="F4" s="71"/>
      <c r="G4" s="71"/>
    </row>
    <row r="5" spans="1:7" ht="84.6" customHeight="1">
      <c r="A5" s="71" t="s">
        <v>1</v>
      </c>
      <c r="B5" s="71"/>
      <c r="C5" s="71"/>
      <c r="D5" s="71"/>
      <c r="E5" s="71" t="s">
        <v>29</v>
      </c>
      <c r="F5" s="71"/>
      <c r="G5" s="71"/>
    </row>
    <row r="6" spans="1:7" ht="24" customHeight="1">
      <c r="A6" s="71" t="s">
        <v>22</v>
      </c>
      <c r="B6" s="71"/>
      <c r="C6" s="71"/>
      <c r="D6" s="71"/>
      <c r="E6" s="76">
        <f>НМЦК!I12</f>
        <v>35000</v>
      </c>
      <c r="F6" s="76"/>
      <c r="G6" s="76"/>
    </row>
    <row r="7" spans="1:7" ht="48" customHeight="1">
      <c r="A7" s="71" t="s">
        <v>23</v>
      </c>
      <c r="B7" s="71"/>
      <c r="C7" s="71"/>
      <c r="D7" s="71"/>
      <c r="E7" s="71" t="s">
        <v>24</v>
      </c>
      <c r="F7" s="71"/>
      <c r="G7" s="71"/>
    </row>
    <row r="8" spans="1:7" ht="21" customHeight="1">
      <c r="A8" s="71" t="s">
        <v>40</v>
      </c>
      <c r="B8" s="71"/>
      <c r="C8" s="71"/>
      <c r="D8" s="71"/>
      <c r="E8" s="71"/>
      <c r="F8" s="71"/>
      <c r="G8" s="71"/>
    </row>
    <row r="9" spans="1:7" ht="15.75">
      <c r="A9" s="1"/>
      <c r="B9" s="1"/>
      <c r="C9" s="1"/>
      <c r="D9" s="1"/>
      <c r="E9" s="45"/>
      <c r="F9" s="1"/>
      <c r="G9" s="1"/>
    </row>
    <row r="10" spans="1:7" ht="16.5" thickBot="1">
      <c r="A10" s="77" t="s">
        <v>28</v>
      </c>
      <c r="B10" s="78"/>
      <c r="C10" s="78"/>
      <c r="D10" s="78"/>
      <c r="E10" s="78"/>
      <c r="F10" s="78"/>
      <c r="G10" s="78"/>
    </row>
    <row r="11" spans="1:7" ht="15.75">
      <c r="A11" s="73" t="s">
        <v>25</v>
      </c>
      <c r="B11" s="73"/>
      <c r="C11" s="73"/>
      <c r="D11" s="73"/>
      <c r="E11" s="73"/>
      <c r="F11" s="73"/>
      <c r="G11" s="1"/>
    </row>
    <row r="12" spans="1:7" ht="16.5" thickBot="1">
      <c r="A12" s="74"/>
      <c r="B12" s="74"/>
      <c r="C12" s="74"/>
      <c r="D12" s="74"/>
      <c r="E12" s="75" t="s">
        <v>31</v>
      </c>
      <c r="F12" s="75"/>
      <c r="G12" s="1"/>
    </row>
    <row r="13" spans="1:7" ht="15.75">
      <c r="A13" s="73" t="s">
        <v>26</v>
      </c>
      <c r="B13" s="73"/>
      <c r="C13" s="73"/>
      <c r="D13" s="73"/>
      <c r="E13" s="73"/>
      <c r="F13" s="73"/>
      <c r="G13" s="1"/>
    </row>
  </sheetData>
  <mergeCells count="16">
    <mergeCell ref="A11:F11"/>
    <mergeCell ref="A12:D12"/>
    <mergeCell ref="E12:F12"/>
    <mergeCell ref="A13:F13"/>
    <mergeCell ref="A6:D6"/>
    <mergeCell ref="E6:G6"/>
    <mergeCell ref="A7:D7"/>
    <mergeCell ref="E7:G7"/>
    <mergeCell ref="A8:G8"/>
    <mergeCell ref="A10:G10"/>
    <mergeCell ref="A1:G1"/>
    <mergeCell ref="A4:D4"/>
    <mergeCell ref="E4:G4"/>
    <mergeCell ref="A5:D5"/>
    <mergeCell ref="E5:G5"/>
    <mergeCell ref="A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Обоснование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Gate_14</cp:lastModifiedBy>
  <cp:lastPrinted>2026-07-21T05:33:49Z</cp:lastPrinted>
  <dcterms:created xsi:type="dcterms:W3CDTF">1996-10-08T23:32:33Z</dcterms:created>
  <dcterms:modified xsi:type="dcterms:W3CDTF">2026-07-24T05:34:40Z</dcterms:modified>
</cp:coreProperties>
</file>