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\\192.168.0.31\0 закупки важное\Закупки 2026 год\БЕРЕЗКА\Поставка строительных материалов для сауны\Закупочная сессия\"/>
    </mc:Choice>
  </mc:AlternateContent>
  <xr:revisionPtr revIDLastSave="0" documentId="13_ncr:1_{3C9C053E-B7E4-48F5-B187-F484CF4F9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P26" i="1"/>
  <c r="O26" i="1"/>
  <c r="J26" i="1"/>
  <c r="L26" i="1" s="1"/>
  <c r="M26" i="1" s="1"/>
  <c r="N26" i="1" s="1"/>
  <c r="H26" i="1"/>
  <c r="I26" i="1" s="1"/>
  <c r="Q25" i="1"/>
  <c r="P25" i="1"/>
  <c r="O25" i="1"/>
  <c r="J25" i="1"/>
  <c r="L25" i="1" s="1"/>
  <c r="M25" i="1" s="1"/>
  <c r="H25" i="1"/>
  <c r="I25" i="1" s="1"/>
  <c r="Q24" i="1"/>
  <c r="P24" i="1"/>
  <c r="O24" i="1"/>
  <c r="J24" i="1"/>
  <c r="L24" i="1" s="1"/>
  <c r="M24" i="1" s="1"/>
  <c r="N24" i="1" s="1"/>
  <c r="H24" i="1"/>
  <c r="I24" i="1" s="1"/>
  <c r="Q23" i="1"/>
  <c r="P23" i="1"/>
  <c r="O23" i="1"/>
  <c r="J23" i="1"/>
  <c r="L23" i="1" s="1"/>
  <c r="M23" i="1" s="1"/>
  <c r="H23" i="1"/>
  <c r="I23" i="1" s="1"/>
  <c r="Q22" i="1"/>
  <c r="P22" i="1"/>
  <c r="O22" i="1"/>
  <c r="J22" i="1"/>
  <c r="L22" i="1" s="1"/>
  <c r="M22" i="1" s="1"/>
  <c r="H22" i="1"/>
  <c r="I22" i="1" s="1"/>
  <c r="Q21" i="1"/>
  <c r="P21" i="1"/>
  <c r="O21" i="1"/>
  <c r="J21" i="1"/>
  <c r="L21" i="1" s="1"/>
  <c r="M21" i="1" s="1"/>
  <c r="H21" i="1"/>
  <c r="I21" i="1" s="1"/>
  <c r="Q20" i="1"/>
  <c r="P20" i="1"/>
  <c r="O20" i="1"/>
  <c r="J20" i="1"/>
  <c r="L20" i="1" s="1"/>
  <c r="M20" i="1" s="1"/>
  <c r="N20" i="1" s="1"/>
  <c r="H20" i="1"/>
  <c r="I20" i="1" s="1"/>
  <c r="Q19" i="1"/>
  <c r="P19" i="1"/>
  <c r="O19" i="1"/>
  <c r="J19" i="1"/>
  <c r="L19" i="1" s="1"/>
  <c r="M19" i="1" s="1"/>
  <c r="H19" i="1"/>
  <c r="I19" i="1" s="1"/>
  <c r="Q18" i="1"/>
  <c r="P18" i="1"/>
  <c r="O18" i="1"/>
  <c r="J18" i="1"/>
  <c r="L18" i="1" s="1"/>
  <c r="M18" i="1" s="1"/>
  <c r="H18" i="1"/>
  <c r="I18" i="1" s="1"/>
  <c r="Q17" i="1"/>
  <c r="Q27" i="1" s="1"/>
  <c r="P17" i="1"/>
  <c r="P27" i="1" s="1"/>
  <c r="O17" i="1"/>
  <c r="O27" i="1" s="1"/>
  <c r="J17" i="1"/>
  <c r="L17" i="1" s="1"/>
  <c r="M17" i="1" s="1"/>
  <c r="H17" i="1"/>
  <c r="I17" i="1" s="1"/>
  <c r="N18" i="1" l="1"/>
  <c r="N25" i="1"/>
  <c r="N23" i="1"/>
  <c r="N21" i="1"/>
  <c r="N19" i="1"/>
  <c r="N17" i="1"/>
  <c r="N22" i="1"/>
  <c r="I28" i="1"/>
</calcChain>
</file>

<file path=xl/sharedStrings.xml><?xml version="1.0" encoding="utf-8"?>
<sst xmlns="http://schemas.openxmlformats.org/spreadsheetml/2006/main" count="61" uniqueCount="51">
  <si>
    <t>«УТВЕРЖДАЮ»</t>
  </si>
  <si>
    <t>Внутренний номер:</t>
  </si>
  <si>
    <t>№ п/п</t>
  </si>
  <si>
    <t>Наименование объекта закупки</t>
  </si>
  <si>
    <t>Единица измерения</t>
  </si>
  <si>
    <t>К-во (v)</t>
  </si>
  <si>
    <t>Коммерческие предложения (руб. зе ед.)</t>
  </si>
  <si>
    <t>Ср. арифм. цена за единицу (ц)</t>
  </si>
  <si>
    <t xml:space="preserve">НМЦК </t>
  </si>
  <si>
    <t>Определение однородности значений выявенных цен</t>
  </si>
  <si>
    <t>Сумма квадратов отклонений</t>
  </si>
  <si>
    <t>n-1</t>
  </si>
  <si>
    <t>гр.9/гр.10</t>
  </si>
  <si>
    <t>σ</t>
  </si>
  <si>
    <t xml:space="preserve">V </t>
  </si>
  <si>
    <t>Вывод: Совокупность значений цен, используемых в расчете, при определении НМЦК однородная, т. к. коэффициент вариации цены не превышает 33%.</t>
  </si>
  <si>
    <t>Итого НМЦК</t>
  </si>
  <si>
    <t>На основании вышеизложенного установлена начальная (максимальная) цена контракта (договора), которая составляет:</t>
  </si>
  <si>
    <t xml:space="preserve">                                       
Функциональные характеристики установлены в техническом задании.
При принятии решения по выбору указанного значения начальной (максимальной) цены, Заказчик руководствовался принципом результативности и эффективности использования бюджетных средств, регламентируемым ст. 34 БК РФ, обязывающей 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
В соответствии с Разделом II ч.2.1 Приказа Министерства экономического развития Российской Федерации №567 от 2 октября 2013г. и во избежание сговора участников закупки и нарушения № 135-ФЗ «О защите конкуренции» Заказчик не указывает сведения о потенциальных поставщиках сделавших коммерческие предложения. Оригиналы использованных, при определении обоснования начальной максимальной цены контракта документов, хранятся у Заказчика.
</t>
  </si>
  <si>
    <t>Специалист</t>
  </si>
  <si>
    <t>по закупкам</t>
  </si>
  <si>
    <t xml:space="preserve"> </t>
  </si>
  <si>
    <t>Заместитель директора ФГБУ ПОО  «ГУОР г. Бронницы МО»</t>
  </si>
  <si>
    <t>"______"_____________________2026 г.</t>
  </si>
  <si>
    <t>Расчет подготовил: заведующий УТЦ                              _______________/Карпов А.Б.</t>
  </si>
  <si>
    <t>пог.м</t>
  </si>
  <si>
    <t>_____________________________________Василига Н.Н.</t>
  </si>
  <si>
    <t xml:space="preserve">Светильники из гималайской соли  </t>
  </si>
  <si>
    <t>шт.</t>
  </si>
  <si>
    <t>Бита для шуруповерта</t>
  </si>
  <si>
    <t>Сверло по дереву</t>
  </si>
  <si>
    <t>кг</t>
  </si>
  <si>
    <t>Саморез 25 мм</t>
  </si>
  <si>
    <t>Саморез черный по дереву</t>
  </si>
  <si>
    <t>Финишные гвозди</t>
  </si>
  <si>
    <t xml:space="preserve">Крепеж для вагонки (кляймер) </t>
  </si>
  <si>
    <t>Уплотнитель для двери сауны</t>
  </si>
  <si>
    <r>
      <t xml:space="preserve">Обоснование начальной максимальной цены контракта (договора)
</t>
    </r>
    <r>
      <rPr>
        <sz val="11"/>
        <color indexed="64"/>
        <rFont val="Times New Roman"/>
        <family val="1"/>
        <charset val="204"/>
      </rPr>
      <t xml:space="preserve">Заказчик запросил информацию о ценах на закупаемые товары, с учетом всех затрат на закупку товаров, установленных в проекте контракта у потенциальных поставщиков,  с учетом особенной опредения НМЦК, установленного пп. "в" п. 7  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  И в соответствии с положениями ст. 22 Федерального закона №44-ФЗ и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 заключаемого с единственным поставщиком (подрядчиком, исполнителем)", использовал метод сопоставимых рыночных цен (анализ рынка)
Расчет начальной (максимальной) цены контракта (договора)  и основные характеристики объекта закупки: на поставку строительных материалов для сауны
</t>
    </r>
  </si>
  <si>
    <t xml:space="preserve">34 486,73 (тридцать четыре тысячи четыреста восемьдесят шесть) рублей 73 копейки в том числе НДС     </t>
  </si>
  <si>
    <t xml:space="preserve">Заказчик принимает в работу наименьшую сумму из представленных ценовых предложений, которая составляет: 33 600,00 (тридцать три тысячи шестьсот) рублей 00 копеек, в том числе НДС </t>
  </si>
  <si>
    <r>
      <t xml:space="preserve">Саморез </t>
    </r>
    <r>
      <rPr>
        <sz val="10"/>
        <color indexed="64"/>
        <rFont val="Times New Roman"/>
        <family val="1"/>
        <charset val="204"/>
      </rPr>
      <t>40 мм</t>
    </r>
  </si>
  <si>
    <r>
      <t xml:space="preserve">Саморез </t>
    </r>
    <r>
      <rPr>
        <sz val="10"/>
        <color indexed="64"/>
        <rFont val="Times New Roman"/>
        <family val="1"/>
        <charset val="204"/>
      </rPr>
      <t>35 мм</t>
    </r>
  </si>
  <si>
    <r>
      <t>n1</t>
    </r>
    <r>
      <rPr>
        <b/>
        <vertAlign val="subscript"/>
        <sz val="10"/>
        <color indexed="64"/>
        <rFont val="Times New Roman"/>
        <family val="1"/>
        <charset val="204"/>
      </rPr>
      <t xml:space="preserve">  
</t>
    </r>
    <r>
      <rPr>
        <b/>
        <sz val="10"/>
        <color indexed="64"/>
        <rFont val="Times New Roman"/>
        <family val="1"/>
        <charset val="204"/>
      </rPr>
      <t xml:space="preserve">Поставщик 1
вх.1623 от 24.06.26 г. </t>
    </r>
  </si>
  <si>
    <r>
      <t>n1</t>
    </r>
    <r>
      <rPr>
        <b/>
        <vertAlign val="subscript"/>
        <sz val="10"/>
        <color indexed="64"/>
        <rFont val="Times New Roman"/>
        <family val="1"/>
        <charset val="204"/>
      </rPr>
      <t xml:space="preserve">  
</t>
    </r>
    <r>
      <rPr>
        <b/>
        <sz val="10"/>
        <color indexed="64"/>
        <rFont val="Times New Roman"/>
        <family val="1"/>
        <charset val="204"/>
      </rPr>
      <t xml:space="preserve">Поставщик 1
вх.1623 от 24.06.26 г.  </t>
    </r>
  </si>
  <si>
    <r>
      <t>n2</t>
    </r>
    <r>
      <rPr>
        <b/>
        <vertAlign val="subscript"/>
        <sz val="10"/>
        <color indexed="64"/>
        <rFont val="Times New Roman"/>
        <family val="1"/>
        <charset val="204"/>
      </rPr>
      <t xml:space="preserve"> 
</t>
    </r>
    <r>
      <rPr>
        <b/>
        <sz val="10"/>
        <color indexed="64"/>
        <rFont val="Times New Roman"/>
        <family val="1"/>
        <charset val="204"/>
      </rPr>
      <t xml:space="preserve">Поставщик 2
вх.1622 от 24.06.26 г.    </t>
    </r>
  </si>
  <si>
    <t xml:space="preserve">n3
Поставщик 3
вх.1624 от 24.06.26 г. . 
 </t>
  </si>
  <si>
    <t xml:space="preserve">n3
Поставщик 3
вх.1624 от 24.06.26 г.  </t>
  </si>
  <si>
    <t>(утверждено установленным порядком)</t>
  </si>
  <si>
    <t xml:space="preserve">   </t>
  </si>
  <si>
    <t>________________/Астудина Е. Н.</t>
  </si>
  <si>
    <t>(подписано установленным порядком)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</si>
</sst>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₽"/>
  </numFmts>
  <fonts count="16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vertAlign val="subscript"/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sz val="9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2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12" fillId="0" borderId="8" xfId="0" applyFont="1" applyBorder="1" applyAlignment="1">
      <alignment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0" borderId="0" xfId="0" applyFont="1"/>
    <xf numFmtId="2" fontId="4" fillId="0" borderId="3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0" fillId="0" borderId="0" xfId="0"/>
    <xf numFmtId="0" fontId="14" fillId="2" borderId="0" xfId="0" applyFont="1" applyFill="1"/>
    <xf numFmtId="0" fontId="15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W54"/>
  <sheetViews>
    <sheetView tabSelected="1" topLeftCell="A24" zoomScale="80" workbookViewId="0">
      <selection activeCell="I49" sqref="I49"/>
    </sheetView>
  </sheetViews>
  <sheetFormatPr defaultRowHeight="15" x14ac:dyDescent="0.25"/>
  <cols>
    <col min="1" max="1" width="11.85546875" style="1" customWidth="1"/>
    <col min="2" max="2" width="28.42578125" style="1" bestFit="1" customWidth="1"/>
    <col min="3" max="3" width="8.42578125" style="1" bestFit="1" customWidth="1"/>
    <col min="4" max="4" width="12.7109375" style="1" bestFit="1" customWidth="1"/>
    <col min="5" max="7" width="14" style="1" bestFit="1" customWidth="1"/>
    <col min="8" max="8" width="13" style="1" bestFit="1" customWidth="1"/>
    <col min="9" max="9" width="16.140625" style="1" bestFit="1" customWidth="1"/>
    <col min="10" max="10" width="18.140625" style="1" bestFit="1" customWidth="1"/>
    <col min="11" max="11" width="12.28515625" style="1" bestFit="1" customWidth="1"/>
    <col min="12" max="12" width="15.85546875" style="1" bestFit="1" customWidth="1"/>
    <col min="13" max="13" width="10.85546875" style="1" bestFit="1" customWidth="1"/>
    <col min="14" max="14" width="12.85546875" style="1" bestFit="1" customWidth="1"/>
    <col min="15" max="15" width="14" style="1" bestFit="1" customWidth="1"/>
    <col min="16" max="17" width="14.28515625" style="1" bestFit="1" customWidth="1"/>
    <col min="18" max="257" width="9.140625" style="1" bestFit="1" customWidth="1"/>
    <col min="258" max="1025" width="9.140625" bestFit="1" customWidth="1"/>
  </cols>
  <sheetData>
    <row r="3" spans="1:17" x14ac:dyDescent="0.25">
      <c r="L3" s="39" t="s">
        <v>0</v>
      </c>
      <c r="M3" s="39"/>
      <c r="N3" s="39"/>
      <c r="O3" s="39"/>
      <c r="P3" s="39"/>
      <c r="Q3" s="39"/>
    </row>
    <row r="4" spans="1:17" x14ac:dyDescent="0.25">
      <c r="L4" s="39" t="s">
        <v>22</v>
      </c>
      <c r="M4" s="39"/>
      <c r="N4" s="39"/>
      <c r="O4" s="39"/>
      <c r="P4" s="39"/>
      <c r="Q4" s="39"/>
    </row>
    <row r="5" spans="1:17" x14ac:dyDescent="0.25">
      <c r="L5" s="39" t="s">
        <v>26</v>
      </c>
      <c r="M5" s="39"/>
      <c r="N5" s="39"/>
      <c r="O5" s="39"/>
      <c r="P5" s="39"/>
      <c r="Q5" s="39"/>
    </row>
    <row r="6" spans="1:17" x14ac:dyDescent="0.25">
      <c r="L6" s="2"/>
      <c r="M6" s="2"/>
      <c r="N6" s="2"/>
      <c r="O6" s="2"/>
      <c r="P6" s="52" t="s">
        <v>47</v>
      </c>
      <c r="Q6" s="2"/>
    </row>
    <row r="7" spans="1:17" x14ac:dyDescent="0.25">
      <c r="L7" s="39" t="s">
        <v>23</v>
      </c>
      <c r="M7" s="39"/>
      <c r="N7" s="39"/>
      <c r="O7" s="39"/>
      <c r="P7" s="39"/>
      <c r="Q7" s="39"/>
    </row>
    <row r="9" spans="1:17" ht="22.5" customHeight="1" x14ac:dyDescent="0.25">
      <c r="H9" s="2"/>
      <c r="I9" s="2"/>
      <c r="J9" s="2"/>
      <c r="K9" s="2"/>
      <c r="L9" s="2"/>
      <c r="M9" s="2"/>
    </row>
    <row r="10" spans="1:17" ht="29.25" customHeight="1" x14ac:dyDescent="0.25">
      <c r="A10" s="40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29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11" customHeight="1" x14ac:dyDescent="0.25">
      <c r="A12" s="37" t="s">
        <v>37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4" spans="1:17" ht="30" customHeight="1" x14ac:dyDescent="0.25">
      <c r="A14" s="38" t="s">
        <v>2</v>
      </c>
      <c r="B14" s="38" t="s">
        <v>3</v>
      </c>
      <c r="C14" s="38" t="s">
        <v>4</v>
      </c>
      <c r="D14" s="38" t="s">
        <v>5</v>
      </c>
      <c r="E14" s="38" t="s">
        <v>6</v>
      </c>
      <c r="F14" s="38"/>
      <c r="G14" s="38"/>
      <c r="H14" s="38" t="s">
        <v>7</v>
      </c>
      <c r="I14" s="38" t="s">
        <v>8</v>
      </c>
      <c r="J14" s="38" t="s">
        <v>9</v>
      </c>
      <c r="K14" s="38"/>
      <c r="L14" s="38"/>
      <c r="M14" s="38"/>
      <c r="N14" s="38"/>
      <c r="O14" s="4"/>
      <c r="P14" s="5"/>
      <c r="Q14" s="5"/>
    </row>
    <row r="15" spans="1:17" ht="63.75" x14ac:dyDescent="0.25">
      <c r="A15" s="38"/>
      <c r="B15" s="38"/>
      <c r="C15" s="38"/>
      <c r="D15" s="38"/>
      <c r="E15" s="3" t="s">
        <v>42</v>
      </c>
      <c r="F15" s="3" t="s">
        <v>44</v>
      </c>
      <c r="G15" s="3" t="s">
        <v>45</v>
      </c>
      <c r="H15" s="38"/>
      <c r="I15" s="38"/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43</v>
      </c>
      <c r="P15" s="3" t="s">
        <v>44</v>
      </c>
      <c r="Q15" s="3" t="s">
        <v>46</v>
      </c>
    </row>
    <row r="16" spans="1:17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4"/>
      <c r="P16" s="5"/>
      <c r="Q16" s="5"/>
    </row>
    <row r="17" spans="1:257" ht="39.950000000000003" customHeight="1" x14ac:dyDescent="0.25">
      <c r="A17" s="7">
        <v>1</v>
      </c>
      <c r="B17" s="19" t="s">
        <v>27</v>
      </c>
      <c r="C17" s="16" t="s">
        <v>28</v>
      </c>
      <c r="D17" s="16">
        <v>4</v>
      </c>
      <c r="E17" s="23">
        <v>3500</v>
      </c>
      <c r="F17" s="24">
        <v>3450</v>
      </c>
      <c r="G17" s="25">
        <v>3550</v>
      </c>
      <c r="H17" s="27">
        <f t="shared" ref="H17:H26" si="0">ROUND((E17+F17+G17)/3,2)</f>
        <v>3500</v>
      </c>
      <c r="I17" s="27">
        <f t="shared" ref="I17:I26" si="1">D17*H17</f>
        <v>14000</v>
      </c>
      <c r="J17" s="8">
        <f t="shared" ref="J17:J26" si="2">DEVSQ(E17:G17)</f>
        <v>5000</v>
      </c>
      <c r="K17" s="8">
        <v>2</v>
      </c>
      <c r="L17" s="9">
        <f t="shared" ref="L17:L26" si="3">J17/K17</f>
        <v>2500</v>
      </c>
      <c r="M17" s="9">
        <f t="shared" ref="M17:M26" si="4">SQRT(L17)</f>
        <v>50</v>
      </c>
      <c r="N17" s="9">
        <f t="shared" ref="N17:N26" si="5">M17/H17*100</f>
        <v>1.4285714285714286</v>
      </c>
      <c r="O17" s="10">
        <f t="shared" ref="O17:O26" si="6">D17*E17</f>
        <v>14000</v>
      </c>
      <c r="P17" s="10">
        <f t="shared" ref="P17:P26" si="7">D17*F17</f>
        <v>13800</v>
      </c>
      <c r="Q17" s="10">
        <f t="shared" ref="Q17:Q26" si="8">D17*G17</f>
        <v>14200</v>
      </c>
    </row>
    <row r="18" spans="1:257" ht="39.950000000000003" customHeight="1" x14ac:dyDescent="0.25">
      <c r="A18" s="29">
        <v>2</v>
      </c>
      <c r="B18" s="19" t="s">
        <v>29</v>
      </c>
      <c r="C18" s="16" t="s">
        <v>28</v>
      </c>
      <c r="D18" s="16">
        <v>3</v>
      </c>
      <c r="E18" s="23">
        <v>200</v>
      </c>
      <c r="F18" s="24">
        <v>190</v>
      </c>
      <c r="G18" s="25">
        <v>250</v>
      </c>
      <c r="H18" s="27">
        <f t="shared" si="0"/>
        <v>213.33</v>
      </c>
      <c r="I18" s="27">
        <f t="shared" si="1"/>
        <v>639.99</v>
      </c>
      <c r="J18" s="8">
        <f t="shared" si="2"/>
        <v>2066.6666666666665</v>
      </c>
      <c r="K18" s="8">
        <v>2</v>
      </c>
      <c r="L18" s="9">
        <f t="shared" si="3"/>
        <v>1033.3333333333333</v>
      </c>
      <c r="M18" s="9">
        <f t="shared" si="4"/>
        <v>32.145502536643185</v>
      </c>
      <c r="N18" s="9">
        <f t="shared" si="5"/>
        <v>15.068439758422716</v>
      </c>
      <c r="O18" s="10">
        <f t="shared" si="6"/>
        <v>600</v>
      </c>
      <c r="P18" s="10">
        <f t="shared" si="7"/>
        <v>570</v>
      </c>
      <c r="Q18" s="10">
        <f t="shared" si="8"/>
        <v>750</v>
      </c>
    </row>
    <row r="19" spans="1:257" ht="39.950000000000003" customHeight="1" x14ac:dyDescent="0.25">
      <c r="A19" s="30">
        <v>3</v>
      </c>
      <c r="B19" s="32" t="s">
        <v>30</v>
      </c>
      <c r="C19" s="16" t="s">
        <v>28</v>
      </c>
      <c r="D19" s="16">
        <v>3</v>
      </c>
      <c r="E19" s="23">
        <v>200</v>
      </c>
      <c r="F19" s="24">
        <v>190</v>
      </c>
      <c r="G19" s="25">
        <v>250</v>
      </c>
      <c r="H19" s="27">
        <f t="shared" si="0"/>
        <v>213.33</v>
      </c>
      <c r="I19" s="27">
        <f t="shared" si="1"/>
        <v>639.99</v>
      </c>
      <c r="J19" s="8">
        <f t="shared" si="2"/>
        <v>2066.6666666666665</v>
      </c>
      <c r="K19" s="8">
        <v>2</v>
      </c>
      <c r="L19" s="9">
        <f t="shared" si="3"/>
        <v>1033.3333333333333</v>
      </c>
      <c r="M19" s="9">
        <f t="shared" si="4"/>
        <v>32.145502536643185</v>
      </c>
      <c r="N19" s="9">
        <f t="shared" si="5"/>
        <v>15.068439758422716</v>
      </c>
      <c r="O19" s="10">
        <f t="shared" si="6"/>
        <v>600</v>
      </c>
      <c r="P19" s="10">
        <f t="shared" si="7"/>
        <v>570</v>
      </c>
      <c r="Q19" s="10">
        <f t="shared" si="8"/>
        <v>750</v>
      </c>
    </row>
    <row r="20" spans="1:257" ht="39.950000000000003" customHeight="1" x14ac:dyDescent="0.25">
      <c r="A20" s="30">
        <v>4</v>
      </c>
      <c r="B20" s="33" t="s">
        <v>40</v>
      </c>
      <c r="C20" s="31" t="s">
        <v>31</v>
      </c>
      <c r="D20" s="16">
        <v>1</v>
      </c>
      <c r="E20" s="23">
        <v>500</v>
      </c>
      <c r="F20" s="24">
        <v>490</v>
      </c>
      <c r="G20" s="25">
        <v>550</v>
      </c>
      <c r="H20" s="27">
        <f t="shared" si="0"/>
        <v>513.33000000000004</v>
      </c>
      <c r="I20" s="27">
        <f t="shared" si="1"/>
        <v>513.33000000000004</v>
      </c>
      <c r="J20" s="8">
        <f t="shared" si="2"/>
        <v>2066.6666666666665</v>
      </c>
      <c r="K20" s="8">
        <v>2</v>
      </c>
      <c r="L20" s="9">
        <f t="shared" si="3"/>
        <v>1033.3333333333333</v>
      </c>
      <c r="M20" s="9">
        <f t="shared" si="4"/>
        <v>32.145502536643185</v>
      </c>
      <c r="N20" s="9">
        <f t="shared" si="5"/>
        <v>6.2621515470833931</v>
      </c>
      <c r="O20" s="10">
        <f t="shared" si="6"/>
        <v>500</v>
      </c>
      <c r="P20" s="10">
        <f t="shared" si="7"/>
        <v>490</v>
      </c>
      <c r="Q20" s="10">
        <f t="shared" si="8"/>
        <v>550</v>
      </c>
    </row>
    <row r="21" spans="1:257" ht="39.950000000000003" customHeight="1" x14ac:dyDescent="0.25">
      <c r="A21" s="30">
        <v>5</v>
      </c>
      <c r="B21" s="32" t="s">
        <v>41</v>
      </c>
      <c r="C21" s="16" t="s">
        <v>31</v>
      </c>
      <c r="D21" s="16">
        <v>1</v>
      </c>
      <c r="E21" s="23">
        <v>500</v>
      </c>
      <c r="F21" s="24">
        <v>490</v>
      </c>
      <c r="G21" s="25">
        <v>550</v>
      </c>
      <c r="H21" s="27">
        <f t="shared" si="0"/>
        <v>513.33000000000004</v>
      </c>
      <c r="I21" s="27">
        <f t="shared" si="1"/>
        <v>513.33000000000004</v>
      </c>
      <c r="J21" s="8">
        <f t="shared" si="2"/>
        <v>2066.6666666666665</v>
      </c>
      <c r="K21" s="8">
        <v>2</v>
      </c>
      <c r="L21" s="9">
        <f t="shared" si="3"/>
        <v>1033.3333333333333</v>
      </c>
      <c r="M21" s="9">
        <f t="shared" si="4"/>
        <v>32.145502536643185</v>
      </c>
      <c r="N21" s="9">
        <f t="shared" si="5"/>
        <v>6.2621515470833931</v>
      </c>
      <c r="O21" s="10">
        <f t="shared" si="6"/>
        <v>500</v>
      </c>
      <c r="P21" s="10">
        <f t="shared" si="7"/>
        <v>490</v>
      </c>
      <c r="Q21" s="10">
        <f t="shared" si="8"/>
        <v>550</v>
      </c>
    </row>
    <row r="22" spans="1:257" ht="39.950000000000003" customHeight="1" x14ac:dyDescent="0.25">
      <c r="A22" s="28">
        <v>6</v>
      </c>
      <c r="B22" s="19" t="s">
        <v>32</v>
      </c>
      <c r="C22" s="16" t="s">
        <v>31</v>
      </c>
      <c r="D22" s="16">
        <v>1</v>
      </c>
      <c r="E22" s="23">
        <v>500</v>
      </c>
      <c r="F22" s="24">
        <v>490</v>
      </c>
      <c r="G22" s="25">
        <v>550</v>
      </c>
      <c r="H22" s="27">
        <f t="shared" si="0"/>
        <v>513.33000000000004</v>
      </c>
      <c r="I22" s="27">
        <f t="shared" si="1"/>
        <v>513.33000000000004</v>
      </c>
      <c r="J22" s="8">
        <f t="shared" si="2"/>
        <v>2066.6666666666665</v>
      </c>
      <c r="K22" s="8">
        <v>2</v>
      </c>
      <c r="L22" s="9">
        <f t="shared" si="3"/>
        <v>1033.3333333333333</v>
      </c>
      <c r="M22" s="9">
        <f t="shared" si="4"/>
        <v>32.145502536643185</v>
      </c>
      <c r="N22" s="9">
        <f t="shared" si="5"/>
        <v>6.2621515470833931</v>
      </c>
      <c r="O22" s="10">
        <f t="shared" si="6"/>
        <v>500</v>
      </c>
      <c r="P22" s="10">
        <f t="shared" si="7"/>
        <v>490</v>
      </c>
      <c r="Q22" s="10">
        <f t="shared" si="8"/>
        <v>550</v>
      </c>
    </row>
    <row r="23" spans="1:257" ht="39.950000000000003" customHeight="1" x14ac:dyDescent="0.25">
      <c r="A23" s="7">
        <v>7</v>
      </c>
      <c r="B23" s="19" t="s">
        <v>33</v>
      </c>
      <c r="C23" s="16" t="s">
        <v>31</v>
      </c>
      <c r="D23" s="16">
        <v>2</v>
      </c>
      <c r="E23" s="23">
        <v>600</v>
      </c>
      <c r="F23" s="24">
        <v>500</v>
      </c>
      <c r="G23" s="25">
        <v>650</v>
      </c>
      <c r="H23" s="27">
        <f t="shared" si="0"/>
        <v>583.33000000000004</v>
      </c>
      <c r="I23" s="27">
        <f t="shared" si="1"/>
        <v>1166.6600000000001</v>
      </c>
      <c r="J23" s="8">
        <f t="shared" si="2"/>
        <v>11666.666666666668</v>
      </c>
      <c r="K23" s="8">
        <v>2</v>
      </c>
      <c r="L23" s="9">
        <f t="shared" si="3"/>
        <v>5833.3333333333339</v>
      </c>
      <c r="M23" s="9">
        <f t="shared" si="4"/>
        <v>76.376261582597337</v>
      </c>
      <c r="N23" s="9">
        <f t="shared" si="5"/>
        <v>13.09314823214944</v>
      </c>
      <c r="O23" s="10">
        <f t="shared" si="6"/>
        <v>1200</v>
      </c>
      <c r="P23" s="10">
        <f t="shared" si="7"/>
        <v>1000</v>
      </c>
      <c r="Q23" s="10">
        <f t="shared" si="8"/>
        <v>1300</v>
      </c>
    </row>
    <row r="24" spans="1:257" ht="39.950000000000003" customHeight="1" x14ac:dyDescent="0.25">
      <c r="A24" s="7">
        <v>8</v>
      </c>
      <c r="B24" s="19" t="s">
        <v>34</v>
      </c>
      <c r="C24" s="16" t="s">
        <v>31</v>
      </c>
      <c r="D24" s="16">
        <v>1</v>
      </c>
      <c r="E24" s="23">
        <v>1200</v>
      </c>
      <c r="F24" s="24">
        <v>1150</v>
      </c>
      <c r="G24" s="25">
        <v>1250</v>
      </c>
      <c r="H24" s="27">
        <f t="shared" si="0"/>
        <v>1200</v>
      </c>
      <c r="I24" s="27">
        <f t="shared" si="1"/>
        <v>1200</v>
      </c>
      <c r="J24" s="8">
        <f t="shared" si="2"/>
        <v>5000</v>
      </c>
      <c r="K24" s="8">
        <v>2</v>
      </c>
      <c r="L24" s="9">
        <f t="shared" si="3"/>
        <v>2500</v>
      </c>
      <c r="M24" s="9">
        <f t="shared" si="4"/>
        <v>50</v>
      </c>
      <c r="N24" s="9">
        <f t="shared" si="5"/>
        <v>4.1666666666666661</v>
      </c>
      <c r="O24" s="10">
        <f t="shared" si="6"/>
        <v>1200</v>
      </c>
      <c r="P24" s="10">
        <f t="shared" si="7"/>
        <v>1150</v>
      </c>
      <c r="Q24" s="10">
        <f t="shared" si="8"/>
        <v>1250</v>
      </c>
    </row>
    <row r="25" spans="1:257" ht="39.950000000000003" customHeight="1" x14ac:dyDescent="0.25">
      <c r="A25" s="7">
        <v>9</v>
      </c>
      <c r="B25" s="19" t="s">
        <v>35</v>
      </c>
      <c r="C25" s="16" t="s">
        <v>28</v>
      </c>
      <c r="D25" s="16">
        <v>2300</v>
      </c>
      <c r="E25" s="23">
        <v>5</v>
      </c>
      <c r="F25" s="24">
        <v>5</v>
      </c>
      <c r="G25" s="25">
        <v>5</v>
      </c>
      <c r="H25" s="27">
        <f t="shared" si="0"/>
        <v>5</v>
      </c>
      <c r="I25" s="27">
        <f t="shared" si="1"/>
        <v>11500</v>
      </c>
      <c r="J25" s="8">
        <f t="shared" si="2"/>
        <v>0</v>
      </c>
      <c r="K25" s="8">
        <v>2</v>
      </c>
      <c r="L25" s="9">
        <f t="shared" si="3"/>
        <v>0</v>
      </c>
      <c r="M25" s="9">
        <f t="shared" si="4"/>
        <v>0</v>
      </c>
      <c r="N25" s="9">
        <f t="shared" si="5"/>
        <v>0</v>
      </c>
      <c r="O25" s="10">
        <f t="shared" si="6"/>
        <v>11500</v>
      </c>
      <c r="P25" s="10">
        <f t="shared" si="7"/>
        <v>11500</v>
      </c>
      <c r="Q25" s="10">
        <f t="shared" si="8"/>
        <v>11500</v>
      </c>
    </row>
    <row r="26" spans="1:257" ht="39.950000000000003" customHeight="1" x14ac:dyDescent="0.25">
      <c r="A26" s="7">
        <v>10</v>
      </c>
      <c r="B26" s="19" t="s">
        <v>36</v>
      </c>
      <c r="C26" s="16" t="s">
        <v>25</v>
      </c>
      <c r="D26" s="16">
        <v>30</v>
      </c>
      <c r="E26" s="23">
        <v>100</v>
      </c>
      <c r="F26" s="24">
        <v>130</v>
      </c>
      <c r="G26" s="25">
        <v>150</v>
      </c>
      <c r="H26" s="27">
        <f t="shared" si="0"/>
        <v>126.67</v>
      </c>
      <c r="I26" s="27">
        <f t="shared" si="1"/>
        <v>3800.1</v>
      </c>
      <c r="J26" s="8">
        <f t="shared" si="2"/>
        <v>1266.6666666666665</v>
      </c>
      <c r="K26" s="8">
        <v>2</v>
      </c>
      <c r="L26" s="9">
        <f t="shared" si="3"/>
        <v>633.33333333333326</v>
      </c>
      <c r="M26" s="9">
        <f t="shared" si="4"/>
        <v>25.16611478423583</v>
      </c>
      <c r="N26" s="9">
        <f t="shared" si="5"/>
        <v>19.867462528014393</v>
      </c>
      <c r="O26" s="10">
        <f t="shared" si="6"/>
        <v>3000</v>
      </c>
      <c r="P26" s="10">
        <f t="shared" si="7"/>
        <v>3900</v>
      </c>
      <c r="Q26" s="10">
        <f t="shared" si="8"/>
        <v>4500</v>
      </c>
    </row>
    <row r="27" spans="1:257" ht="15" customHeight="1" x14ac:dyDescent="0.25">
      <c r="A27" s="34" t="s">
        <v>15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10">
        <f>SUM(O17:O26)</f>
        <v>33600</v>
      </c>
      <c r="P27" s="10">
        <f>SUM(P17:P26)</f>
        <v>33960</v>
      </c>
      <c r="Q27" s="10">
        <f>SUM(Q17:Q26)</f>
        <v>35900</v>
      </c>
    </row>
    <row r="28" spans="1:257" ht="18.75" x14ac:dyDescent="0.3">
      <c r="A28" s="41" t="s">
        <v>16</v>
      </c>
      <c r="B28" s="42"/>
      <c r="C28" s="42"/>
      <c r="D28" s="42"/>
      <c r="E28" s="42"/>
      <c r="F28" s="42"/>
      <c r="G28" s="42"/>
      <c r="H28" s="43"/>
      <c r="I28" s="44">
        <f>SUM(I17:I27)</f>
        <v>34486.730000000003</v>
      </c>
      <c r="J28" s="45"/>
      <c r="K28" s="45"/>
      <c r="L28" s="45"/>
      <c r="M28" s="45"/>
      <c r="N28" s="46"/>
    </row>
    <row r="30" spans="1:257" x14ac:dyDescent="0.25">
      <c r="A30" s="11" t="s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2"/>
    </row>
    <row r="31" spans="1:257" x14ac:dyDescent="0.25">
      <c r="A31" s="47" t="s">
        <v>38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2"/>
      <c r="O31" s="12"/>
      <c r="P31" s="12"/>
      <c r="Q31" s="12"/>
    </row>
    <row r="32" spans="1:257" s="22" customFormat="1" x14ac:dyDescent="0.25">
      <c r="A32" s="11" t="s">
        <v>39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  <c r="O32" s="21"/>
      <c r="P32" s="21"/>
      <c r="Q32" s="21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spans="1:20" ht="124.5" customHeight="1" x14ac:dyDescent="0.25">
      <c r="A33" s="49" t="s">
        <v>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T33" s="26"/>
    </row>
    <row r="34" spans="1:20" ht="21" customHeight="1" x14ac:dyDescent="0.25">
      <c r="A34" s="50" t="s">
        <v>24</v>
      </c>
      <c r="B34" s="51"/>
      <c r="C34" s="51"/>
      <c r="D34" s="51"/>
      <c r="E34" s="51"/>
      <c r="F34" s="51"/>
      <c r="G34" s="51"/>
    </row>
    <row r="35" spans="1:20" s="12" customFormat="1" ht="15" hidden="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0" s="12" customFormat="1" hidden="1" x14ac:dyDescent="0.25">
      <c r="A36" s="1"/>
      <c r="B36" s="1" t="s">
        <v>19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0" s="12" customFormat="1" x14ac:dyDescent="0.25">
      <c r="A37" s="1"/>
      <c r="B37" s="1"/>
      <c r="C37" s="1"/>
      <c r="D37" s="1"/>
      <c r="E37" s="53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0" ht="40.5" customHeight="1" x14ac:dyDescent="0.25">
      <c r="A38" s="1" t="s">
        <v>19</v>
      </c>
      <c r="B38" s="13" t="s">
        <v>20</v>
      </c>
      <c r="C38" s="14"/>
      <c r="D38" s="13"/>
      <c r="E38" s="13" t="s">
        <v>49</v>
      </c>
      <c r="F38" s="13"/>
    </row>
    <row r="39" spans="1:20" ht="14.25" customHeight="1" x14ac:dyDescent="0.25">
      <c r="E39" s="53" t="s">
        <v>50</v>
      </c>
      <c r="S39" s="15"/>
    </row>
    <row r="40" spans="1:20" x14ac:dyDescent="0.25">
      <c r="D40" s="1" t="s">
        <v>48</v>
      </c>
    </row>
    <row r="54" spans="9:9" x14ac:dyDescent="0.25">
      <c r="I54" s="1" t="s">
        <v>21</v>
      </c>
    </row>
  </sheetData>
  <mergeCells count="20">
    <mergeCell ref="A28:H28"/>
    <mergeCell ref="I28:N28"/>
    <mergeCell ref="A31:M31"/>
    <mergeCell ref="A33:M33"/>
    <mergeCell ref="A34:G34"/>
    <mergeCell ref="L3:Q3"/>
    <mergeCell ref="L4:Q4"/>
    <mergeCell ref="L5:Q5"/>
    <mergeCell ref="L7:Q7"/>
    <mergeCell ref="A10:Q10"/>
    <mergeCell ref="A27:N27"/>
    <mergeCell ref="A12:Q12"/>
    <mergeCell ref="A14:A15"/>
    <mergeCell ref="B14:B15"/>
    <mergeCell ref="C14:C15"/>
    <mergeCell ref="D14:D15"/>
    <mergeCell ref="E14:G14"/>
    <mergeCell ref="H14:H15"/>
    <mergeCell ref="I14:I15"/>
    <mergeCell ref="J14:N14"/>
  </mergeCells>
  <printOptions gridLines="1"/>
  <pageMargins left="0.25" right="0.25" top="0.75" bottom="0.75" header="0.3" footer="0.3"/>
  <pageSetup paperSize="9" scale="58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/>
  </sheetViews>
  <sheetFormatPr defaultRowHeight="15" x14ac:dyDescent="0.25"/>
  <cols>
    <col min="1" max="1025" width="9" bestFit="1" customWidth="1"/>
  </cols>
  <sheetData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SarafonovaIP</dc:creator>
  <cp:lastModifiedBy>User</cp:lastModifiedBy>
  <cp:revision>2</cp:revision>
  <cp:lastPrinted>2026-06-25T04:25:41Z</cp:lastPrinted>
  <dcterms:created xsi:type="dcterms:W3CDTF">2015-06-24T18:33:10Z</dcterms:created>
  <dcterms:modified xsi:type="dcterms:W3CDTF">2026-07-01T13:39:51Z</dcterms:modified>
  <dc:language>en-US</dc:language>
</cp:coreProperties>
</file>