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0455"/>
  </bookViews>
  <sheets>
    <sheet name="для печати" sheetId="6" r:id="rId1"/>
    <sheet name="Лист3" sheetId="7" r:id="rId2"/>
  </sheets>
  <calcPr calcId="125725"/>
</workbook>
</file>

<file path=xl/calcChain.xml><?xml version="1.0" encoding="utf-8"?>
<calcChain xmlns="http://schemas.openxmlformats.org/spreadsheetml/2006/main">
  <c r="M9" i="6"/>
  <c r="N9" s="1"/>
  <c r="O9" s="1"/>
  <c r="P9" s="1"/>
  <c r="P10" s="1"/>
  <c r="K9"/>
  <c r="L9" s="1"/>
  <c r="J9"/>
  <c r="J8"/>
  <c r="M8" l="1"/>
  <c r="N8" s="1"/>
  <c r="O8" s="1"/>
  <c r="P8" s="1"/>
  <c r="K8"/>
  <c r="L8" s="1"/>
</calcChain>
</file>

<file path=xl/sharedStrings.xml><?xml version="1.0" encoding="utf-8"?>
<sst xmlns="http://schemas.openxmlformats.org/spreadsheetml/2006/main" count="27" uniqueCount="26">
  <si>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</si>
  <si>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</si>
  <si>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</si>
  <si>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</si>
  <si>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</si>
  <si>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</si>
  <si>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</si>
  <si>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</si>
  <si>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</si>
  <si>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</si>
  <si>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</si>
  <si>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Цель: определение стоимости товара и НМЦК</t>
  </si>
  <si>
    <t>НМЦК с учетом округления цены за единицу (руб.)</t>
  </si>
  <si>
    <t>поставщик № 1</t>
  </si>
  <si>
    <t xml:space="preserve">поставщик № 3 </t>
  </si>
  <si>
    <t>поставщик № 2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</si>
  <si>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</si>
  <si>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НМЦК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</si>
  <si>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</si>
  <si>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 xml:space="preserve">                                                             Обоснование ЦКЕП</t>
  </si>
  <si>
    <t>Бумага для оргтехники формат А4</t>
  </si>
  <si>
    <t>штука</t>
  </si>
  <si>
    <t>Вывод: В соответствии с письмом Минфина России от 11.09.2017 №24-01-10/58699), цена контракта, заключаемого с единственным поставщиком,  составляет 3752 (три тысячи семьсот пятьдесят два)  рубля 52 коп.</t>
  </si>
  <si>
    <t>Дата изучения рынка и способ: 22.05.2026, кабинетное исследование, рассылка запросов коммерческих предложений</t>
  </si>
  <si>
    <t>Обоснование ЦКЕП провел                                                                                                                                                                                                                   И.В.Евтеева</t>
  </si>
  <si>
    <t>Ручка шариковая синяя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</si>
</sst>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Protection="1"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4" fontId="9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 applyProtection="1">
      <alignment horizontal="center" vertical="center" wrapText="1"/>
      <protection locked="0"/>
    </xf>
    <xf numFmtId="4" fontId="1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11" fillId="0" borderId="2" xfId="0" applyFont="1" applyBorder="1" applyAlignment="1" applyProtection="1">
      <alignment vertical="center"/>
      <protection locked="0"/>
    </xf>
    <xf numFmtId="4" fontId="12" fillId="0" borderId="2" xfId="0" applyNumberFormat="1" applyFont="1" applyBorder="1" applyProtection="1">
      <protection locked="0"/>
    </xf>
    <xf numFmtId="0" fontId="2" fillId="0" borderId="0" xfId="0" applyFont="1"/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 applyProtection="1">
      <alignment horizontal="center" vertical="center" wrapText="1"/>
      <protection locked="0"/>
    </xf>
    <xf numFmtId="4" fontId="6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2" fontId="6" fillId="0" borderId="2" xfId="0" applyNumberFormat="1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0" fontId="0" fillId="0" borderId="0" xfId="0" applyAlignment="1"/>
    <xf numFmtId="0" fontId="1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6</xdr:row>
      <xdr:rowOff>1238250</xdr:rowOff>
    </xdr:from>
    <xdr:to>
      <xdr:col>10</xdr:col>
      <xdr:colOff>457200</xdr:colOff>
      <xdr:row>6</xdr:row>
      <xdr:rowOff>1466850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0825" y="26098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</xdr:colOff>
      <xdr:row>6</xdr:row>
      <xdr:rowOff>1733550</xdr:rowOff>
    </xdr:from>
    <xdr:to>
      <xdr:col>9</xdr:col>
      <xdr:colOff>809625</xdr:colOff>
      <xdr:row>6</xdr:row>
      <xdr:rowOff>2085975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05450" y="3105150"/>
          <a:ext cx="790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6</xdr:row>
      <xdr:rowOff>1238250</xdr:rowOff>
    </xdr:from>
    <xdr:to>
      <xdr:col>10</xdr:col>
      <xdr:colOff>457200</xdr:colOff>
      <xdr:row>6</xdr:row>
      <xdr:rowOff>1466850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0825" y="26098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9525</xdr:colOff>
      <xdr:row>6</xdr:row>
      <xdr:rowOff>1714500</xdr:rowOff>
    </xdr:from>
    <xdr:to>
      <xdr:col>11</xdr:col>
      <xdr:colOff>1266825</xdr:colOff>
      <xdr:row>6</xdr:row>
      <xdr:rowOff>2066925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900" y="3086100"/>
          <a:ext cx="12287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28575</xdr:colOff>
      <xdr:row>6</xdr:row>
      <xdr:rowOff>1647825</xdr:rowOff>
    </xdr:from>
    <xdr:to>
      <xdr:col>11</xdr:col>
      <xdr:colOff>5715</xdr:colOff>
      <xdr:row>6</xdr:row>
      <xdr:rowOff>2085975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24600" y="3019425"/>
          <a:ext cx="87249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6</xdr:row>
      <xdr:rowOff>2147047</xdr:rowOff>
    </xdr:from>
    <xdr:to>
      <xdr:col>13</xdr:col>
      <xdr:colOff>0</xdr:colOff>
      <xdr:row>6</xdr:row>
      <xdr:rowOff>2305050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flipV="1">
          <a:off x="8448675" y="3518647"/>
          <a:ext cx="1457325" cy="158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6</xdr:row>
      <xdr:rowOff>1238250</xdr:rowOff>
    </xdr:from>
    <xdr:to>
      <xdr:col>12</xdr:col>
      <xdr:colOff>457200</xdr:colOff>
      <xdr:row>6</xdr:row>
      <xdr:rowOff>1466850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34425" y="26098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tabSelected="1" topLeftCell="A7" zoomScale="90" zoomScaleNormal="90" workbookViewId="0">
      <selection activeCell="A10" sqref="A10:B10"/>
    </sheetView>
  </sheetViews>
  <sheetFormatPr defaultRowHeight="15"/>
  <cols>
    <col min="1" max="1" width="4.7109375" customWidth="1"/>
    <col min="2" max="2" width="36.28515625" customWidth="1"/>
    <col min="3" max="3" width="8.5703125" customWidth="1"/>
    <col min="4" max="4" width="7.5703125" customWidth="1"/>
    <col min="5" max="5" width="12.42578125" customWidth="1"/>
    <col min="6" max="6" width="12.28515625" customWidth="1"/>
    <col min="7" max="7" width="12" customWidth="1"/>
    <col min="8" max="9" width="0" hidden="1" customWidth="1"/>
    <col min="10" max="10" width="21.28515625" customWidth="1"/>
    <col min="11" max="11" width="22.5703125" customWidth="1"/>
    <col min="12" max="12" width="14.7109375" customWidth="1"/>
    <col min="13" max="13" width="17.5703125" customWidth="1"/>
    <col min="14" max="14" width="21.28515625" customWidth="1"/>
    <col min="15" max="15" width="15" customWidth="1"/>
    <col min="16" max="16" width="20.85546875" customWidth="1"/>
  </cols>
  <sheetData>
    <row r="1" spans="1:16">
      <c r="N1" s="15"/>
    </row>
    <row r="2" spans="1:16" ht="15.75">
      <c r="A2" s="1"/>
      <c r="B2" s="1"/>
      <c r="C2" s="1"/>
      <c r="D2" s="1"/>
      <c r="E2" s="1"/>
      <c r="F2" s="39" t="s">
        <v>19</v>
      </c>
      <c r="G2" s="40"/>
      <c r="H2" s="40"/>
      <c r="I2" s="40"/>
      <c r="J2" s="40"/>
      <c r="K2" s="40"/>
      <c r="L2" s="40"/>
      <c r="M2" s="40"/>
      <c r="N2" s="33"/>
      <c r="O2" s="33"/>
      <c r="P2" s="33"/>
    </row>
    <row r="3" spans="1:16" ht="15.75">
      <c r="A3" s="1" t="s">
        <v>11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3"/>
      <c r="O3" s="33"/>
      <c r="P3" s="33"/>
    </row>
    <row r="4" spans="1:16">
      <c r="A4" s="41" t="s">
        <v>23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>
      <c r="A6" s="34" t="s">
        <v>0</v>
      </c>
      <c r="B6" s="29" t="s">
        <v>1</v>
      </c>
      <c r="C6" s="29" t="s">
        <v>2</v>
      </c>
      <c r="D6" s="29" t="s">
        <v>3</v>
      </c>
      <c r="E6" s="35" t="s">
        <v>4</v>
      </c>
      <c r="F6" s="35"/>
      <c r="G6" s="35"/>
      <c r="H6" s="35"/>
      <c r="I6" s="35"/>
      <c r="J6" s="36" t="s">
        <v>5</v>
      </c>
      <c r="K6" s="36"/>
      <c r="L6" s="36"/>
      <c r="M6" s="37" t="s">
        <v>6</v>
      </c>
      <c r="N6" s="38"/>
      <c r="O6" s="38"/>
      <c r="P6" s="38"/>
    </row>
    <row r="7" spans="1:16" ht="236.25" customHeight="1">
      <c r="A7" s="34"/>
      <c r="B7" s="29"/>
      <c r="C7" s="29"/>
      <c r="D7" s="29"/>
      <c r="E7" s="17" t="s">
        <v>13</v>
      </c>
      <c r="F7" s="17" t="s">
        <v>15</v>
      </c>
      <c r="G7" s="2" t="s">
        <v>14</v>
      </c>
      <c r="H7" s="2"/>
      <c r="I7" s="2"/>
      <c r="J7" s="17" t="s">
        <v>7</v>
      </c>
      <c r="K7" s="17" t="s">
        <v>8</v>
      </c>
      <c r="L7" s="16" t="s">
        <v>16</v>
      </c>
      <c r="M7" s="3" t="s">
        <v>17</v>
      </c>
      <c r="N7" s="4" t="s">
        <v>9</v>
      </c>
      <c r="O7" s="4" t="s">
        <v>10</v>
      </c>
      <c r="P7" s="4" t="s">
        <v>12</v>
      </c>
    </row>
    <row r="8" spans="1:16" ht="46.9" customHeight="1">
      <c r="A8" s="5">
        <v>1</v>
      </c>
      <c r="B8" s="23" t="s">
        <v>20</v>
      </c>
      <c r="C8" s="24" t="s">
        <v>21</v>
      </c>
      <c r="D8" s="25">
        <v>12</v>
      </c>
      <c r="E8" s="9">
        <v>253.28</v>
      </c>
      <c r="F8" s="10">
        <v>419.74</v>
      </c>
      <c r="G8" s="10">
        <v>443.78</v>
      </c>
      <c r="H8" s="10"/>
      <c r="I8" s="10"/>
      <c r="J8" s="11">
        <f>(E8+F8+G8)/3</f>
        <v>372.26666666666665</v>
      </c>
      <c r="K8" s="9">
        <f t="shared" ref="K8:K9" si="0">SQRT((SUM(IF(E8&gt;0,POWER(E8-J8,2),0),IF(F8&gt;0,POWER(F8-J8,2),0),IF(G8&gt;0,POWER(G8-J8,2),0),IF(H8&gt;0,POWER(H8-J8,2),0),IF(I8&gt;0,POWER(I8-J8,2),0),))/(COUNTA(E8:I8)-1))</f>
        <v>103.74415903236833</v>
      </c>
      <c r="L8" s="7">
        <f t="shared" ref="L8:L9" si="1">K8/J8*100</f>
        <v>27.868237562419861</v>
      </c>
      <c r="M8" s="6">
        <f t="shared" ref="M8:M9" si="2">((D8/COUNTA(E8:I8))*(SUM(E8:I8)))</f>
        <v>4467.2</v>
      </c>
      <c r="N8" s="6">
        <f t="shared" ref="N8:N9" si="3">M8/D8</f>
        <v>372.26666666666665</v>
      </c>
      <c r="O8" s="6">
        <f t="shared" ref="O8:O9" si="4">ROUNDUP(N8,2)</f>
        <v>372.27</v>
      </c>
      <c r="P8" s="6">
        <f t="shared" ref="P8:P9" si="5">O8*D8</f>
        <v>4467.24</v>
      </c>
    </row>
    <row r="9" spans="1:16" ht="46.9" customHeight="1">
      <c r="A9" s="5">
        <v>2</v>
      </c>
      <c r="B9" s="23" t="s">
        <v>25</v>
      </c>
      <c r="C9" s="24" t="s">
        <v>21</v>
      </c>
      <c r="D9" s="25">
        <v>6</v>
      </c>
      <c r="E9" s="9">
        <v>6.08</v>
      </c>
      <c r="F9" s="10">
        <v>6.02</v>
      </c>
      <c r="G9" s="10">
        <v>6.36</v>
      </c>
      <c r="H9" s="10"/>
      <c r="I9" s="10"/>
      <c r="J9" s="11">
        <f>(E9+F9+G9)/3</f>
        <v>6.1533333333333333</v>
      </c>
      <c r="K9" s="9">
        <f t="shared" si="0"/>
        <v>0.18147543451754966</v>
      </c>
      <c r="L9" s="7">
        <f t="shared" si="1"/>
        <v>2.9492215793751297</v>
      </c>
      <c r="M9" s="6">
        <f t="shared" si="2"/>
        <v>36.92</v>
      </c>
      <c r="N9" s="6">
        <f t="shared" si="3"/>
        <v>6.1533333333333333</v>
      </c>
      <c r="O9" s="6">
        <f t="shared" si="4"/>
        <v>6.16</v>
      </c>
      <c r="P9" s="6">
        <f t="shared" si="5"/>
        <v>36.96</v>
      </c>
    </row>
    <row r="10" spans="1:16" ht="21.75" customHeight="1">
      <c r="A10" s="29" t="s">
        <v>18</v>
      </c>
      <c r="B10" s="29"/>
      <c r="C10" s="2"/>
      <c r="D10" s="2"/>
      <c r="E10" s="18"/>
      <c r="F10" s="18"/>
      <c r="G10" s="18"/>
      <c r="H10" s="18"/>
      <c r="I10" s="18"/>
      <c r="J10" s="19"/>
      <c r="K10" s="20"/>
      <c r="L10" s="20"/>
      <c r="M10" s="19"/>
      <c r="N10" s="19"/>
      <c r="O10" s="8"/>
      <c r="P10" s="8">
        <f>SUM(P8:P9)</f>
        <v>4504.2</v>
      </c>
    </row>
    <row r="11" spans="1:16" ht="0.75" customHeight="1">
      <c r="A11" s="21"/>
      <c r="B11" s="21"/>
      <c r="C11" s="21"/>
      <c r="D11" s="21"/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12"/>
      <c r="P11" s="12"/>
    </row>
    <row r="12" spans="1:16" ht="33.6" customHeight="1">
      <c r="A12" s="30" t="s">
        <v>22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2"/>
      <c r="O12" s="13"/>
      <c r="P12" s="14"/>
    </row>
    <row r="13" spans="1:16" ht="10.15" hidden="1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6" ht="21" customHeight="1">
      <c r="A14" s="27" t="s">
        <v>24</v>
      </c>
      <c r="B14" s="27"/>
      <c r="C14" s="27"/>
      <c r="D14" s="27"/>
      <c r="E14" s="27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>
      <c r="A15" s="26"/>
      <c r="B15" s="26"/>
      <c r="C15" s="26"/>
      <c r="D15" s="26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</sheetData>
  <mergeCells count="14">
    <mergeCell ref="A15:D15"/>
    <mergeCell ref="A14:P14"/>
    <mergeCell ref="A10:B10"/>
    <mergeCell ref="A12:N12"/>
    <mergeCell ref="N2:P3"/>
    <mergeCell ref="A6:A7"/>
    <mergeCell ref="B6:B7"/>
    <mergeCell ref="C6:C7"/>
    <mergeCell ref="D6:D7"/>
    <mergeCell ref="E6:I6"/>
    <mergeCell ref="J6:L6"/>
    <mergeCell ref="M6:P6"/>
    <mergeCell ref="F2:M2"/>
    <mergeCell ref="A4:P5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печати</vt:lpstr>
      <vt:lpstr>Лист3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2026-05-20T10:35:20Z</cp:lastPrinted>
  <dcterms:created xsi:type="dcterms:W3CDTF">2014-04-01T09:50:37Z</dcterms:created>
  <dcterms:modified xsi:type="dcterms:W3CDTF">2026-05-26T06:33:58Z</dcterms:modified>
</cp:coreProperties>
</file>