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asilev_YG\Desktop\Поставка расходных материалов и комплектующих для оргтехники\"/>
    </mc:Choice>
  </mc:AlternateContent>
  <xr:revisionPtr revIDLastSave="0" documentId="13_ncr:1_{E7CB12EB-281F-4513-8914-612BDB1A7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Лист1!$A$1:$T$20</definedName>
  </definedNames>
  <calcPr calcId="191029"/>
</workbook>
</file>

<file path=xl/calcChain.xml><?xml version="1.0" encoding="utf-8"?>
<calcChain xmlns="http://schemas.openxmlformats.org/spreadsheetml/2006/main">
  <c r="N17" i="1" l="1"/>
  <c r="O17" i="1" s="1"/>
  <c r="P17" i="1" s="1"/>
  <c r="M17" i="1"/>
  <c r="Q17" i="1" s="1"/>
  <c r="R17" i="1" s="1"/>
  <c r="S17" i="1" s="1"/>
  <c r="T17" i="1" s="1"/>
  <c r="L17" i="1"/>
  <c r="N16" i="1"/>
  <c r="O16" i="1" s="1"/>
  <c r="P16" i="1" s="1"/>
  <c r="M16" i="1"/>
  <c r="Q16" i="1" s="1"/>
  <c r="R16" i="1" s="1"/>
  <c r="S16" i="1" s="1"/>
  <c r="T16" i="1" s="1"/>
  <c r="L16" i="1"/>
  <c r="N15" i="1"/>
  <c r="O15" i="1" s="1"/>
  <c r="P15" i="1" s="1"/>
  <c r="M15" i="1"/>
  <c r="Q15" i="1" s="1"/>
  <c r="R15" i="1" s="1"/>
  <c r="S15" i="1" s="1"/>
  <c r="T15" i="1" s="1"/>
  <c r="L15" i="1"/>
  <c r="F18" i="1" l="1"/>
</calcChain>
</file>

<file path=xl/sharedStrings.xml><?xml version="1.0" encoding="utf-8"?>
<sst xmlns="http://schemas.openxmlformats.org/spreadsheetml/2006/main" count="65" uniqueCount="58">
  <si>
    <t>Обоснование начальной (максимальной) цены контракта (НМЦК)</t>
  </si>
  <si>
    <t>Основные характеристики объекта закупки: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</si>
  <si>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товаров, работ, услуг установленным заказчиком требованиям, приведены в Описании объекта закупки (Техническом задании). Дата подгтовки: 14.03.2026</t>
  </si>
  <si>
    <t>Используемый метод определения НМЦК с обоснованием:</t>
  </si>
  <si>
    <t xml:space="preserve">Начальная (максимальная) цена контракта определена методом сопоставимых рыночных цен (анализ рынка).
В соответствие с ч.6 ст. 22 Федерального закона от 05.04.2013г. №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</si>
  <si>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Расчет НМЦК:</t>
  </si>
  <si>
    <t>№ п/п</t>
  </si>
  <si>
    <t>Наименование товаров, работ, услуг (ТРУ)</t>
  </si>
  <si>
    <t>Код продукции по КТРУ</t>
  </si>
  <si>
    <t>Ед. изм.</t>
  </si>
  <si>
    <t>Кол-во (объем)</t>
  </si>
  <si>
    <t>Цена за ед.изм., руб. (цi)</t>
  </si>
  <si>
    <t>Однородность совокупности значений выявленных цен, используемых в расчете НМЦК</t>
  </si>
  <si>
    <t>Цена, руб.*</t>
  </si>
  <si>
    <t>Средняя арифметическая величина цены единицы ТРУ (&lt;ц&gt;)</t>
  </si>
  <si>
    <t>Кол-во значений цены за ед.изм. ТРУ (n)</t>
  </si>
  <si>
    <t>Среднее квадратичное отклонение (σ)</t>
  </si>
  <si>
    <t>Коэффициент вариации (V)</t>
  </si>
  <si>
    <t xml:space="preserve">Совокупность значений </t>
  </si>
  <si>
    <t xml:space="preserve">НМЦК рын. </t>
  </si>
  <si>
    <t>Цена за единицу изм. (руб.)</t>
  </si>
  <si>
    <t>Цена за единицу изм. с округлением до сотых долей после запятой (руб.)</t>
  </si>
  <si>
    <t>НМЦК рын. с учетом округления цены за единицу (руб.)</t>
  </si>
  <si>
    <t>Источник № 1</t>
  </si>
  <si>
    <t xml:space="preserve"> Источник № 2</t>
  </si>
  <si>
    <t>Источник № 3</t>
  </si>
  <si>
    <t>Реквизиты ИЦИ4</t>
  </si>
  <si>
    <t>Реквизиты ИЦИ5</t>
  </si>
  <si>
    <t>i</t>
  </si>
  <si>
    <t>V&gt;33% - неоднородная 
V&lt;33% - однородная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</si>
  <si>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</si>
  <si>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</si>
  <si>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</si>
  <si>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</si>
  <si>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</si>
  <si>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</si>
  <si>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</si>
  <si>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</si>
  <si>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</si>
  <si>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</si>
  <si>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</si>
  <si>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</si>
  <si>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</si>
  <si>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</si>
  <si>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</si>
  <si>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</si>
  <si>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</si>
  <si>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</si>
  <si>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</si>
  <si>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</si>
  <si>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Штука</t>
  </si>
  <si>
    <t>Итого НМЦК, руб.</t>
  </si>
  <si>
    <t>* При определении НМЦК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НМЦК,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программных комплексов, в том числе программное обеспечение ресстра контрактов, не позволяет проводить операции с такими значениями. Поэтому в случае необходимости Заказчиком применяется округление  (вниз) таких показателей.</t>
  </si>
  <si>
    <t>26.20.40.120-00000002</t>
  </si>
  <si>
    <t>Картридж для струйных печатающих устройств Тип-1</t>
  </si>
  <si>
    <t>Картридж для струйных печатающих устройств Тип-2</t>
  </si>
  <si>
    <t>Картридж для струйных печатающих устройств Тип-3</t>
  </si>
  <si>
    <t>Поставка расходных материалов и комплектующих для оргтехники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</si>
</sst>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u/>
      <sz val="10"/>
      <color indexed="20"/>
      <name val="Arial"/>
    </font>
    <font>
      <b/>
      <sz val="12"/>
      <name val="Times New Roman"/>
    </font>
    <font>
      <b/>
      <sz val="10"/>
      <name val="Arial Cyr"/>
    </font>
    <font>
      <sz val="12"/>
      <name val="Times New Roman"/>
    </font>
    <font>
      <sz val="10"/>
      <name val="Times New Roman"/>
    </font>
    <font>
      <sz val="10"/>
      <color theme="1"/>
      <name val="Times New Roman"/>
    </font>
    <font>
      <sz val="8"/>
      <name val="Times New Roman"/>
    </font>
    <font>
      <b/>
      <sz val="10"/>
      <name val="Times New Roman"/>
    </font>
    <font>
      <u/>
      <sz val="10"/>
      <color theme="10"/>
      <name val="Arial Cyr"/>
    </font>
    <font>
      <sz val="14"/>
      <name val="Times New Roman"/>
    </font>
    <font>
      <sz val="14"/>
      <name val="Arial Cyr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top"/>
    </xf>
  </cellStyleXfs>
  <cellXfs count="70">
    <xf numFmtId="0" fontId="0" fillId="0" borderId="0" xfId="0"/>
    <xf numFmtId="2" fontId="0" fillId="0" borderId="0" xfId="0" applyNumberFormat="1"/>
    <xf numFmtId="0" fontId="0" fillId="2" borderId="0" xfId="0" applyFill="1"/>
    <xf numFmtId="0" fontId="6" fillId="0" borderId="1" xfId="0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49" fontId="10" fillId="0" borderId="1" xfId="2" applyNumberFormat="1" applyFont="1" applyBorder="1" applyAlignment="1">
      <alignment horizontal="center" vertical="center" wrapText="1"/>
    </xf>
    <xf numFmtId="49" fontId="10" fillId="0" borderId="4" xfId="2" applyNumberFormat="1" applyFont="1" applyBorder="1" applyAlignment="1">
      <alignment horizontal="center" vertical="center" wrapText="1"/>
    </xf>
    <xf numFmtId="2" fontId="10" fillId="0" borderId="1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7" fillId="0" borderId="12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6" fillId="0" borderId="13" xfId="0" applyFon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3" borderId="0" xfId="0" applyFont="1" applyFill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 wrapText="1"/>
    </xf>
    <xf numFmtId="49" fontId="7" fillId="0" borderId="11" xfId="2" applyNumberFormat="1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49" fontId="7" fillId="0" borderId="5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6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7" fillId="0" borderId="9" xfId="2" applyNumberFormat="1" applyFont="1" applyBorder="1" applyAlignment="1">
      <alignment horizontal="center" vertical="center" wrapText="1"/>
    </xf>
    <xf numFmtId="49" fontId="7" fillId="0" borderId="10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7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left"/>
    </xf>
  </cellXfs>
  <cellStyles count="3">
    <cellStyle name="Обычный" xfId="0" builtinId="0"/>
    <cellStyle name="Обычный 2" xfId="1" xr:uid="{00000000-0005-0000-0000-000027000000}"/>
    <cellStyle name="Открывавшаяся гиперссылка" xfId="2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9506</xdr:colOff>
      <xdr:row>12</xdr:row>
      <xdr:rowOff>29021</xdr:rowOff>
    </xdr:from>
    <xdr:to>
      <xdr:col>13</xdr:col>
      <xdr:colOff>1381143</xdr:colOff>
      <xdr:row>12</xdr:row>
      <xdr:rowOff>533548</xdr:rowOff>
    </xdr:to>
    <xdr:pic>
      <xdr:nvPicPr>
        <xdr:cNvPr id="1590" name="Picture 2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14</xdr:col>
      <xdr:colOff>9673</xdr:colOff>
      <xdr:row>12</xdr:row>
      <xdr:rowOff>46880</xdr:rowOff>
    </xdr:from>
    <xdr:to>
      <xdr:col>14</xdr:col>
      <xdr:colOff>961578</xdr:colOff>
      <xdr:row>12</xdr:row>
      <xdr:rowOff>551408</xdr:rowOff>
    </xdr:to>
    <xdr:pic>
      <xdr:nvPicPr>
        <xdr:cNvPr id="1591" name="Picture 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tabSelected="1" topLeftCell="C1" zoomScale="80" workbookViewId="0">
      <selection activeCell="W24" sqref="W24"/>
    </sheetView>
  </sheetViews>
  <sheetFormatPr defaultColWidth="9.28515625" defaultRowHeight="12.75" customHeight="1" x14ac:dyDescent="0.2"/>
  <cols>
    <col min="1" max="1" width="5.140625" customWidth="1"/>
    <col min="2" max="2" width="62.85546875" customWidth="1"/>
    <col min="3" max="3" width="16.5703125" style="64" customWidth="1"/>
    <col min="4" max="4" width="9.85546875" customWidth="1"/>
    <col min="5" max="5" width="7.28515625" customWidth="1"/>
    <col min="6" max="8" width="14.42578125" customWidth="1"/>
    <col min="9" max="10" width="4.42578125" customWidth="1"/>
    <col min="11" max="11" width="5.42578125" customWidth="1"/>
    <col min="12" max="12" width="14.28515625" customWidth="1"/>
    <col min="13" max="13" width="10.85546875" customWidth="1"/>
    <col min="14" max="14" width="21" customWidth="1"/>
    <col min="15" max="15" width="14.7109375" customWidth="1"/>
    <col min="16" max="16" width="21.42578125" customWidth="1"/>
    <col min="17" max="17" width="24.7109375" customWidth="1"/>
    <col min="18" max="18" width="15.5703125" customWidth="1"/>
    <col min="19" max="19" width="14.7109375" customWidth="1"/>
    <col min="20" max="20" width="19.28515625" style="1" customWidth="1"/>
    <col min="21" max="21" width="14.5703125" customWidth="1"/>
    <col min="22" max="257" width="9.28515625" customWidth="1"/>
  </cols>
  <sheetData>
    <row r="1" spans="1:23" s="2" customFormat="1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3" s="2" customForma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3" ht="13.5" customHeight="1" x14ac:dyDescent="0.25">
      <c r="A3" s="36" t="s">
        <v>57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3" ht="18.600000000000001" customHeight="1" x14ac:dyDescent="0.2"/>
    <row r="5" spans="1:23" ht="50.25" customHeight="1" x14ac:dyDescent="0.2">
      <c r="A5" s="37" t="s">
        <v>1</v>
      </c>
      <c r="B5" s="37"/>
      <c r="C5" s="37"/>
      <c r="D5" s="38" t="s">
        <v>2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1:23" ht="51" customHeight="1" x14ac:dyDescent="0.2">
      <c r="A6" s="40" t="s">
        <v>3</v>
      </c>
      <c r="B6" s="40"/>
      <c r="C6" s="40"/>
      <c r="D6" s="38" t="s">
        <v>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3" ht="16.5" customHeight="1" x14ac:dyDescent="0.2">
      <c r="A7" s="41" t="s">
        <v>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  <row r="8" spans="1:23" ht="9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3" ht="5.25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3" ht="12.75" hidden="1" customHeight="1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</row>
    <row r="11" spans="1:23" ht="21.75" customHeight="1" x14ac:dyDescent="0.2">
      <c r="A11" s="43" t="s">
        <v>6</v>
      </c>
      <c r="B11" s="44" t="s">
        <v>7</v>
      </c>
      <c r="C11" s="47" t="s">
        <v>8</v>
      </c>
      <c r="D11" s="47" t="s">
        <v>9</v>
      </c>
      <c r="E11" s="47" t="s">
        <v>10</v>
      </c>
      <c r="F11" s="48" t="s">
        <v>11</v>
      </c>
      <c r="G11" s="49"/>
      <c r="H11" s="49"/>
      <c r="I11" s="49"/>
      <c r="J11" s="49"/>
      <c r="K11" s="50"/>
      <c r="L11" s="47" t="s">
        <v>12</v>
      </c>
      <c r="M11" s="47"/>
      <c r="N11" s="47"/>
      <c r="O11" s="47"/>
      <c r="P11" s="47"/>
      <c r="Q11" s="54" t="s">
        <v>13</v>
      </c>
      <c r="R11" s="54"/>
      <c r="S11" s="54"/>
      <c r="T11" s="54"/>
    </row>
    <row r="12" spans="1:23" ht="43.5" customHeight="1" x14ac:dyDescent="0.2">
      <c r="A12" s="43"/>
      <c r="B12" s="45"/>
      <c r="C12" s="47"/>
      <c r="D12" s="47"/>
      <c r="E12" s="47"/>
      <c r="F12" s="51"/>
      <c r="G12" s="52"/>
      <c r="H12" s="52"/>
      <c r="I12" s="52"/>
      <c r="J12" s="52"/>
      <c r="K12" s="53"/>
      <c r="L12" s="47" t="s">
        <v>14</v>
      </c>
      <c r="M12" s="47" t="s">
        <v>15</v>
      </c>
      <c r="N12" s="4" t="s">
        <v>16</v>
      </c>
      <c r="O12" s="4" t="s">
        <v>17</v>
      </c>
      <c r="P12" s="4" t="s">
        <v>18</v>
      </c>
      <c r="Q12" s="4" t="s">
        <v>19</v>
      </c>
      <c r="R12" s="6" t="s">
        <v>20</v>
      </c>
      <c r="S12" s="55" t="s">
        <v>21</v>
      </c>
      <c r="T12" s="56" t="s">
        <v>22</v>
      </c>
    </row>
    <row r="13" spans="1:23" ht="45" customHeight="1" x14ac:dyDescent="0.2">
      <c r="A13" s="43"/>
      <c r="B13" s="46"/>
      <c r="C13" s="47"/>
      <c r="D13" s="47"/>
      <c r="E13" s="47"/>
      <c r="F13" s="7" t="s">
        <v>23</v>
      </c>
      <c r="G13" s="7" t="s">
        <v>24</v>
      </c>
      <c r="H13" s="7" t="s">
        <v>25</v>
      </c>
      <c r="I13" s="7" t="s">
        <v>26</v>
      </c>
      <c r="J13" s="7" t="s">
        <v>27</v>
      </c>
      <c r="K13" s="4" t="s">
        <v>28</v>
      </c>
      <c r="L13" s="47"/>
      <c r="M13" s="47"/>
      <c r="N13" s="4"/>
      <c r="O13" s="4"/>
      <c r="P13" s="4" t="s">
        <v>29</v>
      </c>
      <c r="Q13" s="8"/>
      <c r="R13" s="9"/>
      <c r="S13" s="55"/>
      <c r="T13" s="56"/>
    </row>
    <row r="14" spans="1:23" ht="15" customHeight="1" x14ac:dyDescent="0.2">
      <c r="A14" s="10" t="s">
        <v>30</v>
      </c>
      <c r="B14" s="11" t="s">
        <v>31</v>
      </c>
      <c r="C14" s="11" t="s">
        <v>32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37</v>
      </c>
      <c r="I14" s="10" t="s">
        <v>38</v>
      </c>
      <c r="J14" s="10" t="s">
        <v>39</v>
      </c>
      <c r="K14" s="10" t="s">
        <v>40</v>
      </c>
      <c r="L14" s="10" t="s">
        <v>41</v>
      </c>
      <c r="M14" s="10" t="s">
        <v>42</v>
      </c>
      <c r="N14" s="10" t="s">
        <v>43</v>
      </c>
      <c r="O14" s="10" t="s">
        <v>44</v>
      </c>
      <c r="P14" s="10" t="s">
        <v>45</v>
      </c>
      <c r="Q14" s="10" t="s">
        <v>46</v>
      </c>
      <c r="R14" s="10" t="s">
        <v>47</v>
      </c>
      <c r="S14" s="10" t="s">
        <v>48</v>
      </c>
      <c r="T14" s="12" t="s">
        <v>49</v>
      </c>
    </row>
    <row r="15" spans="1:23" ht="34.5" customHeight="1" x14ac:dyDescent="0.25">
      <c r="A15" s="13" t="s">
        <v>30</v>
      </c>
      <c r="B15" s="69" t="s">
        <v>54</v>
      </c>
      <c r="C15" s="65" t="s">
        <v>53</v>
      </c>
      <c r="D15" s="14" t="s">
        <v>50</v>
      </c>
      <c r="E15" s="15">
        <v>4</v>
      </c>
      <c r="F15" s="16">
        <v>14849</v>
      </c>
      <c r="G15" s="16">
        <v>15000</v>
      </c>
      <c r="H15" s="16">
        <v>9703</v>
      </c>
      <c r="I15" s="5"/>
      <c r="J15" s="5"/>
      <c r="K15" s="17"/>
      <c r="L15" s="18">
        <f t="shared" ref="L15:L17" si="0">AVERAGE(F15:J15)</f>
        <v>13184</v>
      </c>
      <c r="M15" s="3">
        <f t="shared" ref="M15:M17" si="1">COUNT(F15:J15)</f>
        <v>3</v>
      </c>
      <c r="N15" s="3">
        <f t="shared" ref="N15:N17" si="2">STDEV(F15:H15)</f>
        <v>3015.579712095172</v>
      </c>
      <c r="O15" s="3">
        <f t="shared" ref="O15:O17" si="3">N15/L15*100</f>
        <v>22.873025728877213</v>
      </c>
      <c r="P15" s="3" t="str">
        <f t="shared" ref="P15:P17" si="4">IF(O15&gt;33,"неоднородная","однородная")</f>
        <v>однородная</v>
      </c>
      <c r="Q15" s="3">
        <f t="shared" ref="Q15:Q17" si="5">(E15/M15)*SUM(F15:K15)</f>
        <v>52736</v>
      </c>
      <c r="R15" s="3">
        <f t="shared" ref="R15:R17" si="6">Q15/E15</f>
        <v>13184</v>
      </c>
      <c r="S15" s="3">
        <f t="shared" ref="S15:S17" si="7">ROUND(R15,2)</f>
        <v>13184</v>
      </c>
      <c r="T15" s="18">
        <f t="shared" ref="T15:T17" si="8">S15*E15</f>
        <v>52736</v>
      </c>
      <c r="U15" s="19"/>
      <c r="V15" s="19"/>
      <c r="W15" s="20"/>
    </row>
    <row r="16" spans="1:23" ht="30" customHeight="1" x14ac:dyDescent="0.25">
      <c r="A16" s="21">
        <v>2</v>
      </c>
      <c r="B16" s="69" t="s">
        <v>55</v>
      </c>
      <c r="C16" s="65" t="s">
        <v>53</v>
      </c>
      <c r="D16" s="14" t="s">
        <v>50</v>
      </c>
      <c r="E16" s="5">
        <v>2</v>
      </c>
      <c r="F16" s="22">
        <v>13530</v>
      </c>
      <c r="G16" s="22">
        <v>16760</v>
      </c>
      <c r="H16" s="22">
        <v>12880</v>
      </c>
      <c r="I16" s="5"/>
      <c r="J16" s="5"/>
      <c r="K16" s="17"/>
      <c r="L16" s="18">
        <f t="shared" si="0"/>
        <v>14390</v>
      </c>
      <c r="M16" s="3">
        <f t="shared" si="1"/>
        <v>3</v>
      </c>
      <c r="N16" s="3">
        <f t="shared" si="2"/>
        <v>2078.0519724010755</v>
      </c>
      <c r="O16" s="3">
        <f t="shared" si="3"/>
        <v>14.440944908972034</v>
      </c>
      <c r="P16" s="3" t="str">
        <f t="shared" si="4"/>
        <v>однородная</v>
      </c>
      <c r="Q16" s="3">
        <f t="shared" si="5"/>
        <v>28780</v>
      </c>
      <c r="R16" s="3">
        <f t="shared" si="6"/>
        <v>14390</v>
      </c>
      <c r="S16" s="3">
        <f t="shared" si="7"/>
        <v>14390</v>
      </c>
      <c r="T16" s="18">
        <f t="shared" si="8"/>
        <v>28780</v>
      </c>
      <c r="U16" s="19"/>
      <c r="V16" s="19"/>
      <c r="W16" s="20"/>
    </row>
    <row r="17" spans="1:23" ht="33.75" customHeight="1" x14ac:dyDescent="0.25">
      <c r="A17" s="13" t="s">
        <v>32</v>
      </c>
      <c r="B17" s="23" t="s">
        <v>56</v>
      </c>
      <c r="C17" s="65" t="s">
        <v>53</v>
      </c>
      <c r="D17" s="14" t="s">
        <v>50</v>
      </c>
      <c r="E17" s="4" t="s">
        <v>30</v>
      </c>
      <c r="F17" s="22">
        <v>5220</v>
      </c>
      <c r="G17" s="22">
        <v>4540</v>
      </c>
      <c r="H17" s="22">
        <v>6726</v>
      </c>
      <c r="I17" s="5"/>
      <c r="J17" s="5"/>
      <c r="K17" s="17"/>
      <c r="L17" s="18">
        <f t="shared" si="0"/>
        <v>5495.333333333333</v>
      </c>
      <c r="M17" s="3">
        <f t="shared" si="1"/>
        <v>3</v>
      </c>
      <c r="N17" s="3">
        <f t="shared" si="2"/>
        <v>1118.7069917245246</v>
      </c>
      <c r="O17" s="3">
        <f t="shared" si="3"/>
        <v>20.357400067776137</v>
      </c>
      <c r="P17" s="3" t="str">
        <f t="shared" si="4"/>
        <v>однородная</v>
      </c>
      <c r="Q17" s="3">
        <f t="shared" si="5"/>
        <v>5495.333333333333</v>
      </c>
      <c r="R17" s="3">
        <f t="shared" si="6"/>
        <v>5495.333333333333</v>
      </c>
      <c r="S17" s="3">
        <f t="shared" si="7"/>
        <v>5495.33</v>
      </c>
      <c r="T17" s="18">
        <f t="shared" si="8"/>
        <v>5495.33</v>
      </c>
      <c r="U17" s="19"/>
      <c r="V17" s="19"/>
      <c r="W17" s="20"/>
    </row>
    <row r="18" spans="1:23" s="24" customFormat="1" ht="34.5" customHeight="1" x14ac:dyDescent="0.2">
      <c r="A18" s="57" t="s">
        <v>51</v>
      </c>
      <c r="B18" s="58"/>
      <c r="C18" s="58"/>
      <c r="D18" s="59"/>
      <c r="E18" s="60"/>
      <c r="F18" s="61">
        <f>SUM(T15:T17)</f>
        <v>87011.33</v>
      </c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25"/>
    </row>
    <row r="19" spans="1:23" ht="15" customHeight="1" x14ac:dyDescent="0.2">
      <c r="A19" s="63" t="s">
        <v>52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26"/>
    </row>
    <row r="20" spans="1:23" ht="41.25" customHeight="1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</row>
    <row r="21" spans="1:23" ht="17.25" customHeight="1" x14ac:dyDescent="0.3">
      <c r="A21" s="27"/>
      <c r="B21" s="28"/>
      <c r="C21" s="66"/>
      <c r="D21" s="29"/>
      <c r="E21" s="30"/>
      <c r="F21" s="30"/>
    </row>
    <row r="22" spans="1:23" ht="19.5" customHeight="1" x14ac:dyDescent="0.3">
      <c r="A22" s="27"/>
      <c r="B22" s="28"/>
      <c r="C22" s="66"/>
      <c r="D22" s="29"/>
      <c r="E22" s="30"/>
      <c r="F22" s="30"/>
    </row>
    <row r="23" spans="1:23" ht="18.75" x14ac:dyDescent="0.3">
      <c r="A23" s="27"/>
      <c r="B23" s="29"/>
      <c r="C23" s="66"/>
      <c r="D23" s="29"/>
      <c r="E23" s="30"/>
      <c r="F23" s="30"/>
    </row>
    <row r="24" spans="1:23" ht="27.75" customHeight="1" x14ac:dyDescent="0.3">
      <c r="A24" s="27"/>
      <c r="B24" s="31"/>
      <c r="C24" s="66"/>
      <c r="D24" s="29"/>
      <c r="E24" s="30"/>
      <c r="F24" s="30"/>
    </row>
    <row r="25" spans="1:23" ht="18.75" x14ac:dyDescent="0.3">
      <c r="A25" s="27"/>
      <c r="B25" s="28"/>
      <c r="C25" s="66"/>
      <c r="D25" s="29"/>
      <c r="E25" s="30"/>
      <c r="F25" s="30"/>
    </row>
    <row r="26" spans="1:23" ht="19.5" customHeight="1" x14ac:dyDescent="0.25">
      <c r="A26" s="27"/>
      <c r="B26" s="30"/>
      <c r="C26" s="67"/>
      <c r="D26" s="30"/>
      <c r="E26" s="30"/>
      <c r="F26" s="30"/>
    </row>
    <row r="27" spans="1:23" ht="18.75" x14ac:dyDescent="0.25">
      <c r="A27" s="27"/>
      <c r="B27" s="30"/>
      <c r="C27" s="67"/>
      <c r="D27" s="30"/>
      <c r="E27" s="30"/>
      <c r="F27" s="30"/>
    </row>
    <row r="28" spans="1:23" ht="18.75" x14ac:dyDescent="0.25">
      <c r="A28" s="27"/>
      <c r="B28" s="30"/>
      <c r="C28" s="67"/>
      <c r="D28" s="30"/>
      <c r="E28" s="30"/>
      <c r="F28" s="30"/>
    </row>
    <row r="29" spans="1:23" ht="18.75" x14ac:dyDescent="0.25">
      <c r="A29" s="27"/>
      <c r="B29" s="30"/>
      <c r="C29" s="67"/>
      <c r="D29" s="30"/>
      <c r="E29" s="30"/>
      <c r="F29" s="30"/>
    </row>
    <row r="30" spans="1:23" ht="18" x14ac:dyDescent="0.25">
      <c r="A30" s="30"/>
      <c r="B30" s="30"/>
      <c r="C30" s="67"/>
      <c r="D30" s="30"/>
      <c r="E30" s="30"/>
      <c r="F30" s="30"/>
    </row>
    <row r="31" spans="1:23" x14ac:dyDescent="0.2"/>
    <row r="32" spans="1:23" x14ac:dyDescent="0.2"/>
    <row r="33" spans="2:5" x14ac:dyDescent="0.2"/>
    <row r="34" spans="2:5" x14ac:dyDescent="0.2">
      <c r="B34" s="32"/>
    </row>
    <row r="35" spans="2:5" x14ac:dyDescent="0.2">
      <c r="C35" s="68"/>
      <c r="D35" s="33"/>
      <c r="E35" s="33"/>
    </row>
  </sheetData>
  <mergeCells count="22">
    <mergeCell ref="A18:E18"/>
    <mergeCell ref="F18:T18"/>
    <mergeCell ref="A19:T20"/>
    <mergeCell ref="A7:T10"/>
    <mergeCell ref="A11:A13"/>
    <mergeCell ref="B11:B13"/>
    <mergeCell ref="C11:C13"/>
    <mergeCell ref="D11:D13"/>
    <mergeCell ref="E11:E13"/>
    <mergeCell ref="F11:K12"/>
    <mergeCell ref="L11:P11"/>
    <mergeCell ref="Q11:T11"/>
    <mergeCell ref="L12:L13"/>
    <mergeCell ref="M12:M13"/>
    <mergeCell ref="S12:S13"/>
    <mergeCell ref="T12:T13"/>
    <mergeCell ref="A1:T2"/>
    <mergeCell ref="A3:T3"/>
    <mergeCell ref="A5:C5"/>
    <mergeCell ref="D5:T5"/>
    <mergeCell ref="A6:C6"/>
    <mergeCell ref="D6:T6"/>
  </mergeCells>
  <pageMargins left="0.15748000000000001" right="0.15748000000000001" top="0.27559099999999992" bottom="0.35433099999999995" header="0.15748000000000001" footer="0.23622000000000001"/>
  <pageSetup paperSize="9" scale="47" fitToHeight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7" sqref="G17"/>
    </sheetView>
  </sheetViews>
  <sheetFormatPr defaultColWidth="9.28515625" defaultRowHeight="12.75" customHeight="1" x14ac:dyDescent="0.2"/>
  <cols>
    <col min="1" max="257" width="9.28515625" customWidth="1"/>
  </cols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Васильев Ян Германович</cp:lastModifiedBy>
  <cp:revision>4</cp:revision>
  <dcterms:created xsi:type="dcterms:W3CDTF">2009-02-06T02:40:00Z</dcterms:created>
  <dcterms:modified xsi:type="dcterms:W3CDTF">2026-09-23T07:55:44Z</dcterms:modified>
  <cp:version>1048576</cp:version>
</cp:coreProperties>
</file>