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E3E4648E-0983-4D2A-A905-02F9CD5673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к бумага" sheetId="5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5" l="1"/>
  <c r="O7" i="5"/>
  <c r="O6" i="5"/>
  <c r="L7" i="5"/>
  <c r="L6" i="5"/>
  <c r="M6" i="5" s="1"/>
  <c r="N6" i="5" s="1"/>
  <c r="M7" i="5" l="1"/>
  <c r="N7" i="5" s="1"/>
</calcChain>
</file>

<file path=xl/sharedStrings.xml><?xml version="1.0" encoding="utf-8"?>
<sst xmlns="http://schemas.openxmlformats.org/spreadsheetml/2006/main" count="31" uniqueCount="26">
  <si>
    <t>Основные характеристики объекта закупки</t>
  </si>
  <si>
    <t xml:space="preserve">
</t>
  </si>
  <si>
    <t>Используемый метод определения НМЦК с обоснованием:</t>
  </si>
  <si>
    <t xml:space="preserve">Цена за ед товара, метод сопостовимых рыночных цен </t>
  </si>
  <si>
    <t>№ п/п</t>
  </si>
  <si>
    <t>Наименование товара</t>
  </si>
  <si>
    <t>Техническое описание</t>
  </si>
  <si>
    <t xml:space="preserve">Цены поставщиков,  руб. </t>
  </si>
  <si>
    <t>Кол-во, шт.</t>
  </si>
  <si>
    <t>Сумма поставщиков, руб.</t>
  </si>
  <si>
    <t>Средняя цена в руб.ед</t>
  </si>
  <si>
    <t>Средняя квадратичное отклонение</t>
  </si>
  <si>
    <t>Коэффициент вариации</t>
  </si>
  <si>
    <t xml:space="preserve">Сумма средняя в руб </t>
  </si>
  <si>
    <t>Согласно ТЗ</t>
  </si>
  <si>
    <t xml:space="preserve"> </t>
  </si>
  <si>
    <t>Согласно техническому заданию</t>
  </si>
  <si>
    <t>Расчет НМЦК</t>
  </si>
  <si>
    <t xml:space="preserve">Примечание: В стоимость на выполнение работ (услуг), товара  включены все затраты организации, в том числе, связанные с исполнением договора согласно техническому заданию и проекту контракта, в том числе  расходы на доставку, разгрузка, разнос по помещениям, сборка, установка и вывоз упаковки и мусора. </t>
  </si>
  <si>
    <t>Обоснование начальной (максимальной) цены контракта
на поставку канцтоваров для нужд Курского филиала Финуниверситета</t>
  </si>
  <si>
    <t>№ 50 от 27.05.2026</t>
  </si>
  <si>
    <t>Дата подготовки обоснования НМЦК: 27.05.2026 г.</t>
  </si>
  <si>
    <t xml:space="preserve">Бумага офисная А4, 80 г/м2, 500 л, марка В
</t>
  </si>
  <si>
    <t>№ б/н от 27.05.2026</t>
  </si>
  <si>
    <t>Рамка 21х30 см, пластик, багет 16 мм, BRAUBERG HIT5, белая с двойной позолотой, стекло</t>
  </si>
  <si>
    <t>На основании проведенного анализа рынка, с учетом округления значений, НМЦК/НМЦ  составляет 27 764,10 руб. к размещению наименьшее предложение 24 960,00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</si>
</sst>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2" borderId="0" xfId="0" applyFont="1" applyFill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vertical="top" wrapText="1"/>
    </xf>
    <xf numFmtId="0" fontId="1" fillId="0" borderId="10" xfId="0" applyFont="1" applyBorder="1" applyAlignment="1">
      <alignment horizontal="left" vertical="top" wrapText="1"/>
    </xf>
    <xf numFmtId="1" fontId="4" fillId="0" borderId="4" xfId="0" applyNumberFormat="1" applyFont="1" applyBorder="1" applyAlignment="1">
      <alignment horizontal="center" vertical="top" wrapText="1"/>
    </xf>
    <xf numFmtId="1" fontId="4" fillId="0" borderId="4" xfId="0" applyNumberFormat="1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zoomScale="120" zoomScaleNormal="120" workbookViewId="0">
      <selection activeCell="J12" sqref="J12"/>
    </sheetView>
  </sheetViews>
  <sheetFormatPr defaultColWidth="8.85546875" defaultRowHeight="12.75" x14ac:dyDescent="0.2"/>
  <cols>
    <col min="1" max="1" width="8.85546875" style="1"/>
    <col min="2" max="2" width="6.140625" style="1" customWidth="1"/>
    <col min="3" max="3" width="28.85546875" style="13" customWidth="1"/>
    <col min="4" max="4" width="16.28515625" style="1" customWidth="1"/>
    <col min="5" max="5" width="13.5703125" style="12" customWidth="1"/>
    <col min="6" max="6" width="12.5703125" style="20" customWidth="1"/>
    <col min="7" max="7" width="14.28515625" style="1" customWidth="1"/>
    <col min="8" max="8" width="11.85546875" style="21" customWidth="1"/>
    <col min="9" max="9" width="14.140625" style="21" customWidth="1"/>
    <col min="10" max="10" width="13.7109375" style="21" customWidth="1"/>
    <col min="11" max="11" width="15.28515625" style="21" customWidth="1"/>
    <col min="12" max="12" width="11" style="1" customWidth="1"/>
    <col min="13" max="13" width="12.28515625" style="1" customWidth="1"/>
    <col min="14" max="14" width="9" style="1" bestFit="1" customWidth="1"/>
    <col min="15" max="15" width="13.28515625" style="1" customWidth="1"/>
    <col min="16" max="16" width="10.5703125" style="1" bestFit="1" customWidth="1"/>
    <col min="17" max="16384" width="8.85546875" style="1"/>
  </cols>
  <sheetData>
    <row r="1" spans="1:15" ht="63.6" customHeight="1" x14ac:dyDescent="0.2">
      <c r="B1" s="37" t="s">
        <v>19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28.9" customHeight="1" x14ac:dyDescent="0.2">
      <c r="A2" s="2"/>
      <c r="B2" s="38" t="s">
        <v>0</v>
      </c>
      <c r="C2" s="39"/>
      <c r="D2" s="40" t="s">
        <v>16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35.450000000000003" customHeight="1" x14ac:dyDescent="0.2">
      <c r="A3" s="2" t="s">
        <v>1</v>
      </c>
      <c r="B3" s="38" t="s">
        <v>2</v>
      </c>
      <c r="C3" s="39"/>
      <c r="D3" s="40" t="s">
        <v>3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35.450000000000003" customHeight="1" x14ac:dyDescent="0.2">
      <c r="A4" s="30" t="s">
        <v>17</v>
      </c>
      <c r="B4" s="3" t="s">
        <v>4</v>
      </c>
      <c r="C4" s="4" t="s">
        <v>5</v>
      </c>
      <c r="D4" s="29" t="s">
        <v>6</v>
      </c>
      <c r="E4" s="32" t="s">
        <v>7</v>
      </c>
      <c r="F4" s="33"/>
      <c r="G4" s="33"/>
      <c r="H4" s="3" t="s">
        <v>8</v>
      </c>
      <c r="I4" s="32" t="s">
        <v>9</v>
      </c>
      <c r="J4" s="33"/>
      <c r="K4" s="34"/>
      <c r="L4" s="35" t="s">
        <v>10</v>
      </c>
      <c r="M4" s="35" t="s">
        <v>11</v>
      </c>
      <c r="N4" s="35" t="s">
        <v>12</v>
      </c>
      <c r="O4" s="35" t="s">
        <v>13</v>
      </c>
    </row>
    <row r="5" spans="1:15" s="7" customFormat="1" ht="34.5" customHeight="1" x14ac:dyDescent="0.25">
      <c r="A5" s="31"/>
      <c r="B5" s="5"/>
      <c r="C5" s="4"/>
      <c r="D5" s="23"/>
      <c r="E5" s="9" t="s">
        <v>20</v>
      </c>
      <c r="F5" s="4" t="s">
        <v>23</v>
      </c>
      <c r="G5" s="4" t="s">
        <v>23</v>
      </c>
      <c r="H5" s="3"/>
      <c r="I5" s="9" t="s">
        <v>20</v>
      </c>
      <c r="J5" s="4" t="s">
        <v>23</v>
      </c>
      <c r="K5" s="4" t="s">
        <v>23</v>
      </c>
      <c r="L5" s="36"/>
      <c r="M5" s="36"/>
      <c r="N5" s="36"/>
      <c r="O5" s="36"/>
    </row>
    <row r="6" spans="1:15" s="13" customFormat="1" ht="55.5" customHeight="1" x14ac:dyDescent="0.25">
      <c r="A6" s="28"/>
      <c r="B6" s="4">
        <v>1</v>
      </c>
      <c r="C6" s="25" t="s">
        <v>22</v>
      </c>
      <c r="D6" s="24" t="s">
        <v>14</v>
      </c>
      <c r="E6" s="8">
        <v>312</v>
      </c>
      <c r="F6" s="8">
        <v>344</v>
      </c>
      <c r="G6" s="8">
        <v>360</v>
      </c>
      <c r="H6" s="26">
        <v>60</v>
      </c>
      <c r="I6" s="6">
        <v>18720</v>
      </c>
      <c r="J6" s="10">
        <v>20640</v>
      </c>
      <c r="K6" s="10">
        <v>21600</v>
      </c>
      <c r="L6" s="11">
        <f>(ROUND((((E6+F6+G6)/3)*100),0)/100)</f>
        <v>338.67</v>
      </c>
      <c r="M6" s="11">
        <f>SQRT(((SUM((POWER(E6-L6,2)),(POWER(F6-L6,2)),(POWER(G6-L6,2)))/2)))</f>
        <v>24.440404047396598</v>
      </c>
      <c r="N6" s="11">
        <f>M6/L6*100</f>
        <v>7.2165837090372911</v>
      </c>
      <c r="O6" s="11">
        <f>(ROUND(((L6*H6)*100),0))/100</f>
        <v>20320.2</v>
      </c>
    </row>
    <row r="7" spans="1:15" s="13" customFormat="1" ht="55.5" customHeight="1" x14ac:dyDescent="0.25">
      <c r="A7" s="28"/>
      <c r="B7" s="4">
        <v>2</v>
      </c>
      <c r="C7" s="25" t="s">
        <v>24</v>
      </c>
      <c r="D7" s="24" t="s">
        <v>14</v>
      </c>
      <c r="E7" s="8">
        <v>208</v>
      </c>
      <c r="F7" s="8">
        <v>251.4</v>
      </c>
      <c r="G7" s="8">
        <v>285</v>
      </c>
      <c r="H7" s="26">
        <v>30</v>
      </c>
      <c r="I7" s="6">
        <v>6240</v>
      </c>
      <c r="J7" s="10">
        <v>7542</v>
      </c>
      <c r="K7" s="10">
        <v>8550</v>
      </c>
      <c r="L7" s="11">
        <f>(ROUND((((E7+F7+G7)/3)*100),0)/100)</f>
        <v>248.13</v>
      </c>
      <c r="M7" s="11">
        <f>SQRT(((SUM((POWER(E7-L7,2)),(POWER(F7-L7,2)),(POWER(G7-L7,2)))/2)))</f>
        <v>38.603799683450852</v>
      </c>
      <c r="N7" s="11">
        <f>M7/L7*100</f>
        <v>15.55789291236483</v>
      </c>
      <c r="O7" s="11">
        <f>(ROUND(((L7*H7)*100),0))/100</f>
        <v>7443.9</v>
      </c>
    </row>
    <row r="8" spans="1:15" s="7" customFormat="1" ht="24" customHeight="1" x14ac:dyDescent="0.25">
      <c r="A8" s="28"/>
      <c r="B8" s="15"/>
      <c r="C8" s="16"/>
      <c r="D8" s="17"/>
      <c r="E8" s="8"/>
      <c r="F8" s="8"/>
      <c r="G8" s="18"/>
      <c r="H8" s="27"/>
      <c r="I8" s="18">
        <v>24960</v>
      </c>
      <c r="J8" s="18">
        <v>28182</v>
      </c>
      <c r="K8" s="18">
        <v>30150</v>
      </c>
      <c r="L8" s="18"/>
      <c r="M8" s="18"/>
      <c r="N8" s="18"/>
      <c r="O8" s="18">
        <f>SUM(O6:O7)</f>
        <v>27764.1</v>
      </c>
    </row>
    <row r="9" spans="1:15" s="7" customFormat="1" ht="25.9" customHeight="1" x14ac:dyDescent="0.25">
      <c r="A9" s="14"/>
      <c r="B9" s="41" t="s">
        <v>25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3"/>
    </row>
    <row r="10" spans="1:15" s="7" customFormat="1" ht="25.9" customHeight="1" x14ac:dyDescent="0.25">
      <c r="A10" s="14"/>
      <c r="B10" s="41" t="s">
        <v>21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3"/>
    </row>
    <row r="11" spans="1:15" s="19" customFormat="1" ht="29.45" customHeight="1" x14ac:dyDescent="0.2">
      <c r="A11" s="14"/>
      <c r="B11" s="44" t="s">
        <v>18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6"/>
    </row>
    <row r="12" spans="1:15" x14ac:dyDescent="0.2">
      <c r="I12" s="22"/>
      <c r="L12" s="1" t="s">
        <v>15</v>
      </c>
    </row>
  </sheetData>
  <mergeCells count="15">
    <mergeCell ref="N4:N5"/>
    <mergeCell ref="O4:O5"/>
    <mergeCell ref="B9:O9"/>
    <mergeCell ref="B10:O10"/>
    <mergeCell ref="B11:O11"/>
    <mergeCell ref="B1:O1"/>
    <mergeCell ref="B2:C2"/>
    <mergeCell ref="D2:O2"/>
    <mergeCell ref="B3:C3"/>
    <mergeCell ref="D3:O3"/>
    <mergeCell ref="A4:A5"/>
    <mergeCell ref="E4:G4"/>
    <mergeCell ref="I4:K4"/>
    <mergeCell ref="L4:L5"/>
    <mergeCell ref="M4:M5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 бумага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2026-05-27T09:00:01Z</dcterms:modified>
</cp:coreProperties>
</file>