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5150"/>
  </bookViews>
  <sheets>
    <sheet name="Обоснование цены" sheetId="4" r:id="rId1"/>
  </sheets>
  <calcPr calcId="145621"/>
</workbook>
</file>

<file path=xl/calcChain.xml><?xml version="1.0" encoding="utf-8"?>
<calcChain xmlns="http://schemas.openxmlformats.org/spreadsheetml/2006/main">
  <c r="H10" i="4" l="1"/>
  <c r="I10" i="4"/>
  <c r="K10" i="4"/>
  <c r="L10" i="4" s="1"/>
  <c r="H11" i="4"/>
  <c r="I11" i="4"/>
  <c r="K11" i="4"/>
  <c r="L11" i="4" s="1"/>
  <c r="H12" i="4"/>
  <c r="I12" i="4"/>
  <c r="K12" i="4"/>
  <c r="L12" i="4" s="1"/>
  <c r="J12" i="4" l="1"/>
  <c r="J11" i="4"/>
  <c r="J10" i="4"/>
  <c r="M12" i="4"/>
  <c r="N12" i="4" s="1"/>
  <c r="M11" i="4"/>
  <c r="N11" i="4" s="1"/>
  <c r="M10" i="4"/>
  <c r="N10" i="4" s="1"/>
  <c r="N13" i="4" s="1"/>
</calcChain>
</file>

<file path=xl/sharedStrings.xml><?xml version="1.0" encoding="utf-8"?>
<sst xmlns="http://schemas.openxmlformats.org/spreadsheetml/2006/main" count="32" uniqueCount="31">
  <si>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</si>
  <si>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</si>
  <si>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</si>
  <si>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Ценовая информация (руб./ед.изм.)</t>
  </si>
  <si>
    <t>Н(М)ЦК, определяемая методом сопоставимых рыночных цен (анализа рынка)</t>
  </si>
  <si>
    <t>Обоснование начальной (максимальной) цены контракта</t>
  </si>
  <si>
    <t>№ п/п</t>
  </si>
  <si>
    <t>Начальная (максимальная) цена контракта</t>
  </si>
  <si>
    <t>Количество</t>
  </si>
  <si>
    <t>Используемый метод определения начальной (максимальной) цены контракта – метод сопоставимых рыночных цен (анализ рынка)</t>
  </si>
  <si>
    <t>Ед. изм.</t>
  </si>
  <si>
    <t>Цена за единицу (руб.)</t>
  </si>
  <si>
    <t>Расчетная цена заказчика за единицу товара, рублей/единица измерения изм. с округлением  до сотых долей после запятой (руб.)</t>
  </si>
  <si>
    <t>коэффициент вариации цен V (%)                            (не должен превышать 33%)</t>
  </si>
  <si>
    <t>НМЦК за позицию, рублей*</t>
  </si>
  <si>
    <t>Цена за единицу в соответствии                          с выделенными лимитами бюджетных обязательств, рублей**</t>
  </si>
  <si>
    <t xml:space="preserve">Контрактный управляющий:
Специалист в сфере закупок            __________________ /Репина М.В/
</t>
  </si>
  <si>
    <t>* Начальная (максимальная) цена контракта указана в соответствии с выделенными субсиидями на иные цели на основании частей 2 и 3 статьи 22 Федерального закона от 05.04.2013 № 44-ФЗ.</t>
  </si>
  <si>
    <t>Расчет Н(М)ЦК по формуле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</si>
  <si>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Наименование услуги</t>
  </si>
  <si>
    <t>ШТ</t>
  </si>
  <si>
    <t>«УТВЕРЖДАЮ»
Директор Муниципального казенного учреждения «ЦЕНТРАЛИЗОВАННАЯ БУХГАЛТЕРИЯ МУНИЦИПАЛЬНЫХ УЧРЕЖДЕНИЙ КУЛЬТУРЫ ГОРОДА КИРОВА»
___________И. С. Абатурова</t>
  </si>
  <si>
    <t>Коммерческое предлжение №2786 от 01.07.2026</t>
  </si>
  <si>
    <t>Коммерческое предложение             №  КО-679 от 29.06.2026</t>
  </si>
  <si>
    <t>Коммерческое предложение №б/н от 01.07.2026</t>
  </si>
  <si>
    <t>Папка-обложка "Дело" 330г/м2 или 360г/м2 картон немелованный, белый, до 200л.</t>
  </si>
  <si>
    <t>Скоросшиватель картон. Дело 360г/м2 немелов</t>
  </si>
  <si>
    <t xml:space="preserve">Канцтовары </t>
  </si>
  <si>
    <t>Папки-файлы перфорированные, А4, STAFF «ЭКОНОМ», КОМПЛЕКТ 100 шт., гладкие, 30 мкм,</t>
  </si>
  <si>
    <t>упак</t>
  </si>
  <si>
    <t>**Начальная (максимальная) цена контракта составляет 6 897,30 руб. в соответствии с выделенными субсиидией на муниципальное задание (часть 2 статьи 72 Бюджетного кодекса РФ)  в целях повышения эффективности, результативности осуществления закупки товара.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</si>
</sst>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4235" name="Picture 1">
          <a:extLst>
            <a:ext uri="{FF2B5EF4-FFF2-40B4-BE49-F238E27FC236}">
              <a16:creationId xmlns:a16="http://schemas.microsoft.com/office/drawing/2014/main" xmlns="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10425" y="3457575"/>
          <a:ext cx="1038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194310</xdr:colOff>
      <xdr:row>8</xdr:row>
      <xdr:rowOff>1729740</xdr:rowOff>
    </xdr:from>
    <xdr:to>
      <xdr:col>10</xdr:col>
      <xdr:colOff>1680210</xdr:colOff>
      <xdr:row>8</xdr:row>
      <xdr:rowOff>2091690</xdr:rowOff>
    </xdr:to>
    <xdr:pic>
      <xdr:nvPicPr>
        <xdr:cNvPr id="4236" name="Picture 5">
          <a:extLst>
            <a:ext uri="{FF2B5EF4-FFF2-40B4-BE49-F238E27FC236}">
              <a16:creationId xmlns:a16="http://schemas.microsoft.com/office/drawing/2014/main" xmlns="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60230" y="452628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274320</xdr:colOff>
      <xdr:row>8</xdr:row>
      <xdr:rowOff>1537335</xdr:rowOff>
    </xdr:from>
    <xdr:to>
      <xdr:col>10</xdr:col>
      <xdr:colOff>426720</xdr:colOff>
      <xdr:row>8</xdr:row>
      <xdr:rowOff>1765935</xdr:rowOff>
    </xdr:to>
    <xdr:pic>
      <xdr:nvPicPr>
        <xdr:cNvPr id="4237" name="Picture 6">
          <a:extLst>
            <a:ext uri="{FF2B5EF4-FFF2-40B4-BE49-F238E27FC236}">
              <a16:creationId xmlns:a16="http://schemas.microsoft.com/office/drawing/2014/main" xmlns="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40240" y="4333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1"/>
  <sheetViews>
    <sheetView tabSelected="1" topLeftCell="A4" zoomScaleNormal="100" workbookViewId="0">
      <selection activeCell="G22" sqref="G22"/>
    </sheetView>
  </sheetViews>
  <sheetFormatPr defaultColWidth="9.140625" defaultRowHeight="12.75" x14ac:dyDescent="0.2"/>
  <cols>
    <col min="1" max="1" width="5" style="2" customWidth="1"/>
    <col min="2" max="2" width="27.7109375" style="2" customWidth="1"/>
    <col min="3" max="3" width="7.42578125" style="2" customWidth="1"/>
    <col min="4" max="4" width="8.85546875" style="2" customWidth="1"/>
    <col min="5" max="5" width="14.28515625" style="2" customWidth="1"/>
    <col min="6" max="6" width="14.42578125" style="2" customWidth="1"/>
    <col min="7" max="7" width="14.28515625" style="2" customWidth="1"/>
    <col min="8" max="8" width="18" style="2" customWidth="1"/>
    <col min="9" max="9" width="16.140625" style="2" customWidth="1"/>
    <col min="10" max="10" width="26.42578125" style="2" customWidth="1"/>
    <col min="11" max="11" width="42.85546875" style="2" customWidth="1"/>
    <col min="12" max="12" width="13.28515625" style="2" customWidth="1"/>
    <col min="13" max="13" width="16.5703125" style="2" customWidth="1"/>
    <col min="14" max="14" width="17.7109375" style="2" customWidth="1"/>
    <col min="15" max="15" width="19" style="2" customWidth="1"/>
    <col min="16" max="16384" width="9.140625" style="2"/>
  </cols>
  <sheetData>
    <row r="2" spans="1:15" ht="112.5" customHeight="1" x14ac:dyDescent="0.2">
      <c r="J2" s="12"/>
      <c r="K2" s="12" t="s">
        <v>21</v>
      </c>
    </row>
    <row r="3" spans="1:15" s="11" customFormat="1" ht="15" x14ac:dyDescent="0.25">
      <c r="A3" s="27" t="s">
        <v>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5" s="11" customFormat="1" ht="15" x14ac:dyDescent="0.25">
      <c r="A4" s="27" t="s">
        <v>27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3"/>
      <c r="L5" s="4"/>
      <c r="M5" s="4"/>
      <c r="N5" s="4"/>
    </row>
    <row r="6" spans="1:15" x14ac:dyDescent="0.2">
      <c r="A6" s="29" t="s">
        <v>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5" x14ac:dyDescent="0.2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ht="43.15" customHeight="1" x14ac:dyDescent="0.2">
      <c r="A8" s="28" t="s">
        <v>6</v>
      </c>
      <c r="B8" s="28" t="s">
        <v>19</v>
      </c>
      <c r="C8" s="28" t="s">
        <v>10</v>
      </c>
      <c r="D8" s="28" t="s">
        <v>8</v>
      </c>
      <c r="E8" s="28" t="s">
        <v>3</v>
      </c>
      <c r="F8" s="28"/>
      <c r="G8" s="28"/>
      <c r="H8" s="31" t="s">
        <v>2</v>
      </c>
      <c r="I8" s="31"/>
      <c r="J8" s="31"/>
      <c r="K8" s="28" t="s">
        <v>4</v>
      </c>
      <c r="L8" s="28"/>
      <c r="M8" s="28"/>
      <c r="N8" s="28"/>
      <c r="O8" s="28"/>
    </row>
    <row r="9" spans="1:15" ht="168.6" customHeight="1" thickBot="1" x14ac:dyDescent="0.25">
      <c r="A9" s="30"/>
      <c r="B9" s="30"/>
      <c r="C9" s="30"/>
      <c r="D9" s="30"/>
      <c r="E9" s="13" t="s">
        <v>22</v>
      </c>
      <c r="F9" s="13" t="s">
        <v>24</v>
      </c>
      <c r="G9" s="13" t="s">
        <v>23</v>
      </c>
      <c r="H9" s="14" t="s">
        <v>1</v>
      </c>
      <c r="I9" s="14" t="s">
        <v>0</v>
      </c>
      <c r="J9" s="15" t="s">
        <v>13</v>
      </c>
      <c r="K9" s="15" t="s">
        <v>18</v>
      </c>
      <c r="L9" s="16" t="s">
        <v>11</v>
      </c>
      <c r="M9" s="16" t="s">
        <v>12</v>
      </c>
      <c r="N9" s="16" t="s">
        <v>14</v>
      </c>
      <c r="O9" s="16" t="s">
        <v>15</v>
      </c>
    </row>
    <row r="10" spans="1:15" ht="57" customHeight="1" thickBot="1" x14ac:dyDescent="0.25">
      <c r="A10" s="7">
        <v>1</v>
      </c>
      <c r="B10" s="21" t="s">
        <v>25</v>
      </c>
      <c r="C10" s="20" t="s">
        <v>20</v>
      </c>
      <c r="D10" s="23">
        <v>200</v>
      </c>
      <c r="E10" s="19">
        <v>11.1</v>
      </c>
      <c r="F10" s="17">
        <v>18</v>
      </c>
      <c r="G10" s="17">
        <v>17.3</v>
      </c>
      <c r="H10" s="18">
        <f t="shared" ref="H10:H12" si="0">(E10+F10+G10)/3</f>
        <v>15.466666666666669</v>
      </c>
      <c r="I10" s="18">
        <f t="shared" ref="I10:I12" si="1">STDEV(E10:G10)</f>
        <v>3.7978063843926053</v>
      </c>
      <c r="J10" s="8">
        <f t="shared" ref="J10:J12" si="2">I10/H10*100</f>
        <v>24.55478265771081</v>
      </c>
      <c r="K10" s="8">
        <f t="shared" ref="K10:K12" si="3">((D10/3)*(SUM(E10:G10)))</f>
        <v>3093.3333333333339</v>
      </c>
      <c r="L10" s="9">
        <f t="shared" ref="L10:L12" si="4">K10/D10</f>
        <v>15.46666666666667</v>
      </c>
      <c r="M10" s="9">
        <f t="shared" ref="M10:M12" si="5">ROUND(L10,2)</f>
        <v>15.47</v>
      </c>
      <c r="N10" s="9">
        <f t="shared" ref="N10:N12" si="6">D10*M10</f>
        <v>3094</v>
      </c>
      <c r="O10" s="10"/>
    </row>
    <row r="11" spans="1:15" ht="54" customHeight="1" thickBot="1" x14ac:dyDescent="0.25">
      <c r="A11" s="7">
        <v>2</v>
      </c>
      <c r="B11" s="21" t="s">
        <v>26</v>
      </c>
      <c r="C11" s="20" t="s">
        <v>20</v>
      </c>
      <c r="D11" s="23">
        <v>150</v>
      </c>
      <c r="E11" s="19">
        <v>23.7</v>
      </c>
      <c r="F11" s="17">
        <v>26</v>
      </c>
      <c r="G11" s="17">
        <v>21.4</v>
      </c>
      <c r="H11" s="18">
        <f t="shared" si="0"/>
        <v>23.7</v>
      </c>
      <c r="I11" s="18">
        <f t="shared" si="1"/>
        <v>2.3000000000000007</v>
      </c>
      <c r="J11" s="8">
        <f t="shared" si="2"/>
        <v>9.7046413502109736</v>
      </c>
      <c r="K11" s="8">
        <f t="shared" si="3"/>
        <v>3554.9999999999995</v>
      </c>
      <c r="L11" s="9">
        <f t="shared" si="4"/>
        <v>23.699999999999996</v>
      </c>
      <c r="M11" s="9">
        <f t="shared" si="5"/>
        <v>23.7</v>
      </c>
      <c r="N11" s="9">
        <f t="shared" si="6"/>
        <v>3555</v>
      </c>
      <c r="O11" s="10"/>
    </row>
    <row r="12" spans="1:15" ht="57.75" customHeight="1" thickBot="1" x14ac:dyDescent="0.25">
      <c r="A12" s="7">
        <v>3</v>
      </c>
      <c r="B12" s="21" t="s">
        <v>28</v>
      </c>
      <c r="C12" s="24" t="s">
        <v>29</v>
      </c>
      <c r="D12" s="25">
        <v>1</v>
      </c>
      <c r="E12" s="19">
        <v>241.81</v>
      </c>
      <c r="F12" s="17">
        <v>288.10000000000002</v>
      </c>
      <c r="G12" s="17">
        <v>215</v>
      </c>
      <c r="H12" s="18">
        <f t="shared" si="0"/>
        <v>248.30333333333337</v>
      </c>
      <c r="I12" s="18">
        <f t="shared" si="1"/>
        <v>36.980062646422382</v>
      </c>
      <c r="J12" s="8">
        <f t="shared" si="2"/>
        <v>14.89309956092241</v>
      </c>
      <c r="K12" s="8">
        <f t="shared" si="3"/>
        <v>248.30333333333334</v>
      </c>
      <c r="L12" s="9">
        <f t="shared" si="4"/>
        <v>248.30333333333334</v>
      </c>
      <c r="M12" s="9">
        <f t="shared" si="5"/>
        <v>248.3</v>
      </c>
      <c r="N12" s="9">
        <f t="shared" si="6"/>
        <v>248.3</v>
      </c>
      <c r="O12" s="10"/>
    </row>
    <row r="13" spans="1:15" ht="20.25" customHeight="1" x14ac:dyDescent="0.2">
      <c r="N13" s="22">
        <f>SUM(N10:N12)</f>
        <v>6897.3</v>
      </c>
    </row>
    <row r="15" spans="1:15" x14ac:dyDescent="0.2">
      <c r="A15" s="2" t="s">
        <v>7</v>
      </c>
    </row>
    <row r="17" spans="1:13" x14ac:dyDescent="0.2">
      <c r="A17" s="2" t="s">
        <v>17</v>
      </c>
    </row>
    <row r="18" spans="1:13" x14ac:dyDescent="0.2">
      <c r="A18" s="26" t="s">
        <v>30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21" spans="1:13" x14ac:dyDescent="0.2">
      <c r="A21" s="2" t="s">
        <v>16</v>
      </c>
    </row>
  </sheetData>
  <mergeCells count="11">
    <mergeCell ref="A18:M18"/>
    <mergeCell ref="A3:N3"/>
    <mergeCell ref="A4:N4"/>
    <mergeCell ref="K8:O8"/>
    <mergeCell ref="A6:N6"/>
    <mergeCell ref="A8:A9"/>
    <mergeCell ref="B8:B9"/>
    <mergeCell ref="C8:C9"/>
    <mergeCell ref="D8:D9"/>
    <mergeCell ref="E8:G8"/>
    <mergeCell ref="H8:J8"/>
  </mergeCells>
  <pageMargins left="0.11811023622047245" right="0.11811023622047245" top="0.89" bottom="0" header="0.31496062992125984" footer="0.15748031496062992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Юрист</cp:lastModifiedBy>
  <cp:lastPrinted>2025-05-27T13:46:35Z</cp:lastPrinted>
  <dcterms:created xsi:type="dcterms:W3CDTF">2014-01-15T18:15:09Z</dcterms:created>
  <dcterms:modified xsi:type="dcterms:W3CDTF">2026-08-14T06:21:23Z</dcterms:modified>
</cp:coreProperties>
</file>