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880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6" i="1"/>
  <c r="AG12"/>
  <c r="AG15"/>
  <c r="AB15"/>
  <c r="AC15" s="1"/>
  <c r="AA15"/>
  <c r="AG14"/>
  <c r="AB14"/>
  <c r="AC14" s="1"/>
  <c r="AA14"/>
  <c r="AG13"/>
  <c r="AB13"/>
  <c r="AC13" s="1"/>
  <c r="AA13"/>
  <c r="AB12"/>
  <c r="AA12"/>
  <c r="AC12" l="1"/>
  <c r="G17" l="1"/>
</calcChain>
</file>

<file path=xl/sharedStrings.xml><?xml version="1.0" encoding="utf-8"?>
<sst xmlns="http://schemas.openxmlformats.org/spreadsheetml/2006/main" count="144" uniqueCount="69">
  <si>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</si>
  <si>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</si>
  <si>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</si>
  <si>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</si>
  <si>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</si>
  <si>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</si>
  <si>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</si>
  <si>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</si>
  <si>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</si>
  <si>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</si>
  <si>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</si>
  <si>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</si>
  <si>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</si>
  <si>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</si>
  <si>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</si>
  <si>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</si>
  <si>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</si>
  <si>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</si>
  <si>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</si>
  <si>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</si>
  <si>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</si>
  <si>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</si>
  <si>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</si>
  <si>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</si>
  <si>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</si>
  <si>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</si>
  <si>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</si>
  <si>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</si>
  <si>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</si>
  <si>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НДС, %</t>
  </si>
  <si>
    <t>Начальная цена единицы МИ, 
с НДС   (руб.)</t>
  </si>
  <si>
    <t>НМЦК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</si>
  <si>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</si>
  <si>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</si>
  <si>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</si>
  <si>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</si>
  <si>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</si>
  <si>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</si>
  <si>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</si>
  <si>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</si>
  <si>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</si>
  <si>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</si>
  <si>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</si>
  <si>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</si>
  <si>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</si>
  <si>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</si>
  <si>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</si>
  <si>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</si>
  <si>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</si>
  <si>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</si>
  <si>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</si>
  <si>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 ДЛЯ МЕД. ИЗДЕЛИЙ</t>
  </si>
  <si>
    <t>Характеристики объекта закупки указаны в описании объекта закупки</t>
  </si>
  <si>
    <t>Расчет НМЦК по формуле:  НМЦК = Σⁿi=1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</si>
  <si>
    <t>Средняя арифметическая цена за единицу</t>
  </si>
  <si>
    <t>Начальная цена единицы МИ, 
без НДС (руб.)</t>
  </si>
  <si>
    <t>Поставщик 1</t>
  </si>
  <si>
    <t>Поставщик 2</t>
  </si>
  <si>
    <t>Поставщик 3</t>
  </si>
  <si>
    <t>шт</t>
  </si>
  <si>
    <t>рублей</t>
  </si>
  <si>
    <t xml:space="preserve">На основании проведенных расчетов НМЦК составляет: </t>
  </si>
  <si>
    <t>упак</t>
  </si>
  <si>
    <t>21.20.24.150</t>
  </si>
  <si>
    <t>Салфетка марлевая тканная стерильная</t>
  </si>
  <si>
    <r>
      <t>Пластырь для фиксации катетеров 8</t>
    </r>
    <r>
      <rPr>
        <sz val="11"/>
        <color theme="1"/>
        <rFont val="Calibri"/>
        <family val="2"/>
        <charset val="204"/>
      </rPr>
      <t>×</t>
    </r>
    <r>
      <rPr>
        <sz val="11"/>
        <color theme="1"/>
        <rFont val="Times New Roman"/>
        <family val="1"/>
        <charset val="204"/>
      </rPr>
      <t>6 см (упак. 100 шт)</t>
    </r>
  </si>
  <si>
    <t>Лейкопластырь медицинский 3×500 на тканевой основе</t>
  </si>
  <si>
    <r>
      <t>Лейкопластырь бактерицидный 2,5</t>
    </r>
    <r>
      <rPr>
        <sz val="11"/>
        <color theme="1"/>
        <rFont val="Calibri"/>
        <family val="2"/>
        <charset val="204"/>
      </rPr>
      <t>×</t>
    </r>
    <r>
      <rPr>
        <sz val="11"/>
        <color theme="1"/>
        <rFont val="Times New Roman"/>
        <family val="1"/>
        <charset val="204"/>
      </rPr>
      <t>7,2 № 1</t>
    </r>
  </si>
  <si>
    <t>21.20.24.110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</si>
</sst>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 applyAlignment="0"/>
    <xf numFmtId="0" fontId="2" fillId="0" borderId="0"/>
    <xf numFmtId="0" fontId="3" fillId="0" borderId="0"/>
    <xf numFmtId="0" fontId="1" fillId="0" borderId="0"/>
  </cellStyleXfs>
  <cellXfs count="52">
    <xf numFmtId="0" fontId="0" fillId="0" borderId="0" xfId="0"/>
    <xf numFmtId="1" fontId="6" fillId="0" borderId="0" xfId="0" applyNumberFormat="1" applyFont="1"/>
    <xf numFmtId="0" fontId="6" fillId="0" borderId="0" xfId="0" applyFont="1"/>
    <xf numFmtId="2" fontId="6" fillId="0" borderId="0" xfId="0" applyNumberFormat="1" applyFont="1" applyAlignment="1">
      <alignment vertical="top" wrapText="1"/>
    </xf>
    <xf numFmtId="2" fontId="6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6" fillId="0" borderId="0" xfId="0" applyFont="1" applyAlignment="1">
      <alignment wrapText="1"/>
    </xf>
    <xf numFmtId="1" fontId="4" fillId="0" borderId="0" xfId="0" applyNumberFormat="1" applyFont="1"/>
    <xf numFmtId="1" fontId="6" fillId="0" borderId="0" xfId="0" applyNumberFormat="1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4" fontId="6" fillId="0" borderId="0" xfId="0" applyNumberFormat="1" applyFont="1"/>
    <xf numFmtId="4" fontId="4" fillId="0" borderId="0" xfId="0" applyNumberFormat="1" applyFont="1"/>
    <xf numFmtId="4" fontId="6" fillId="0" borderId="0" xfId="0" applyNumberFormat="1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9"/>
  <sheetViews>
    <sheetView tabSelected="1" view="pageBreakPreview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B15" sqref="B15:C15"/>
    </sheetView>
  </sheetViews>
  <sheetFormatPr defaultColWidth="11.5703125" defaultRowHeight="15"/>
  <cols>
    <col min="1" max="1" width="7.85546875" style="10" customWidth="1"/>
    <col min="2" max="2" width="20.85546875" style="7" customWidth="1"/>
    <col min="3" max="3" width="33.5703125" style="7" customWidth="1"/>
    <col min="4" max="4" width="16.140625" style="7" customWidth="1"/>
    <col min="5" max="5" width="11.85546875" style="7" customWidth="1"/>
    <col min="6" max="6" width="11.85546875" style="10" customWidth="1"/>
    <col min="7" max="7" width="23.85546875" style="14" customWidth="1"/>
    <col min="8" max="8" width="22" style="14" customWidth="1"/>
    <col min="9" max="9" width="22" style="8" customWidth="1"/>
    <col min="10" max="26" width="22" style="8" hidden="1" customWidth="1"/>
    <col min="27" max="27" width="18.28515625" style="14" customWidth="1"/>
    <col min="28" max="28" width="17.28515625" style="14" customWidth="1"/>
    <col min="29" max="29" width="14.140625" style="14" customWidth="1"/>
    <col min="30" max="30" width="16.42578125" style="14" customWidth="1"/>
    <col min="31" max="31" width="8.7109375" style="8" customWidth="1"/>
    <col min="32" max="32" width="18.28515625" style="14" customWidth="1"/>
    <col min="33" max="33" width="14" style="14" customWidth="1"/>
    <col min="34" max="34" width="18.42578125" style="7" customWidth="1"/>
    <col min="35" max="67" width="9.140625" style="7" customWidth="1"/>
    <col min="68" max="16384" width="11.5703125" style="7"/>
  </cols>
  <sheetData>
    <row r="1" spans="1:35" ht="15" customHeight="1">
      <c r="A1" s="1" t="s">
        <v>0</v>
      </c>
      <c r="B1" s="2"/>
      <c r="C1" s="2"/>
      <c r="D1" s="2"/>
      <c r="E1" s="2"/>
      <c r="F1" s="11"/>
      <c r="G1" s="12"/>
      <c r="H1" s="1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2"/>
      <c r="AB1" s="12"/>
      <c r="AC1" s="12"/>
      <c r="AD1" s="12"/>
      <c r="AE1" s="3"/>
      <c r="AF1" s="12"/>
      <c r="AG1" s="13"/>
      <c r="AH1" s="2"/>
    </row>
    <row r="2" spans="1:35" ht="15" customHeight="1">
      <c r="A2" s="1"/>
      <c r="B2" s="2"/>
      <c r="C2" s="2"/>
      <c r="D2" s="2"/>
      <c r="E2" s="2"/>
      <c r="F2" s="1"/>
      <c r="G2" s="13"/>
      <c r="H2" s="1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3"/>
      <c r="AB2" s="13"/>
      <c r="AC2" s="13"/>
      <c r="AD2" s="13"/>
      <c r="AE2" s="4"/>
      <c r="AF2" s="13"/>
      <c r="AG2" s="13"/>
      <c r="AH2" s="2"/>
    </row>
    <row r="3" spans="1:35" ht="74.25" customHeight="1">
      <c r="A3" s="39" t="s">
        <v>1</v>
      </c>
      <c r="B3" s="39"/>
      <c r="C3" s="39"/>
      <c r="D3" s="39"/>
      <c r="E3" s="39"/>
      <c r="F3" s="39"/>
      <c r="G3" s="3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39"/>
      <c r="AC3" s="39"/>
      <c r="AD3" s="39"/>
      <c r="AE3" s="39"/>
      <c r="AF3" s="39"/>
      <c r="AG3" s="39"/>
      <c r="AH3" s="2"/>
    </row>
    <row r="4" spans="1:35" ht="15" customHeight="1">
      <c r="A4" s="1"/>
      <c r="B4" s="2"/>
      <c r="C4" s="2"/>
      <c r="D4" s="2"/>
      <c r="E4" s="2"/>
      <c r="F4" s="1"/>
      <c r="G4" s="13"/>
      <c r="H4" s="1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3"/>
      <c r="AB4" s="13"/>
      <c r="AC4" s="13"/>
      <c r="AD4" s="13"/>
      <c r="AE4" s="4"/>
      <c r="AF4" s="13"/>
      <c r="AG4" s="13"/>
      <c r="AH4" s="2"/>
    </row>
    <row r="5" spans="1:35">
      <c r="A5" s="1"/>
      <c r="B5" s="2"/>
      <c r="C5" s="2"/>
      <c r="D5" s="2"/>
      <c r="E5" s="2"/>
      <c r="F5" s="1"/>
      <c r="G5" s="13"/>
      <c r="H5" s="1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3"/>
      <c r="AB5" s="13"/>
      <c r="AC5" s="13"/>
      <c r="AD5" s="13"/>
      <c r="AE5" s="4"/>
      <c r="AF5" s="13"/>
      <c r="AG5" s="13"/>
      <c r="AH5" s="2"/>
    </row>
    <row r="6" spans="1:35" ht="27" customHeight="1">
      <c r="A6" s="30" t="s">
        <v>2</v>
      </c>
      <c r="B6" s="30"/>
      <c r="C6" s="41" t="s">
        <v>52</v>
      </c>
      <c r="D6" s="42"/>
      <c r="E6" s="42"/>
      <c r="F6" s="42"/>
      <c r="G6" s="42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  <c r="AB6" s="42"/>
      <c r="AC6" s="42"/>
      <c r="AD6" s="42"/>
      <c r="AE6" s="42"/>
      <c r="AF6" s="45"/>
      <c r="AG6" s="46"/>
      <c r="AH6" s="2"/>
    </row>
    <row r="7" spans="1:35" ht="45" customHeight="1">
      <c r="A7" s="47" t="s">
        <v>3</v>
      </c>
      <c r="B7" s="47"/>
      <c r="C7" s="41" t="s">
        <v>4</v>
      </c>
      <c r="D7" s="42"/>
      <c r="E7" s="42"/>
      <c r="F7" s="42"/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4"/>
      <c r="AB7" s="42"/>
      <c r="AC7" s="42"/>
      <c r="AD7" s="42"/>
      <c r="AE7" s="42"/>
      <c r="AF7" s="45"/>
      <c r="AG7" s="46"/>
      <c r="AH7" s="2"/>
    </row>
    <row r="8" spans="1:35" ht="45" customHeight="1">
      <c r="A8" s="34" t="s">
        <v>51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48"/>
      <c r="AH8" s="2"/>
    </row>
    <row r="9" spans="1:35" ht="108" customHeight="1">
      <c r="A9" s="36" t="s">
        <v>53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8"/>
      <c r="AH9" s="2"/>
    </row>
    <row r="10" spans="1:35" ht="29.25" customHeight="1">
      <c r="A10" s="32" t="s">
        <v>5</v>
      </c>
      <c r="B10" s="30" t="s">
        <v>6</v>
      </c>
      <c r="C10" s="30"/>
      <c r="D10" s="50" t="s">
        <v>7</v>
      </c>
      <c r="E10" s="30" t="s">
        <v>8</v>
      </c>
      <c r="F10" s="32" t="s">
        <v>9</v>
      </c>
      <c r="G10" s="17" t="s">
        <v>56</v>
      </c>
      <c r="H10" s="17" t="s">
        <v>57</v>
      </c>
      <c r="I10" s="5" t="s">
        <v>58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  <c r="T10" s="5" t="s">
        <v>20</v>
      </c>
      <c r="U10" s="5" t="s">
        <v>21</v>
      </c>
      <c r="V10" s="5" t="s">
        <v>22</v>
      </c>
      <c r="W10" s="5" t="s">
        <v>23</v>
      </c>
      <c r="X10" s="5" t="s">
        <v>24</v>
      </c>
      <c r="Y10" s="5" t="s">
        <v>25</v>
      </c>
      <c r="Z10" s="5" t="s">
        <v>26</v>
      </c>
      <c r="AA10" s="29" t="s">
        <v>54</v>
      </c>
      <c r="AB10" s="29" t="s">
        <v>27</v>
      </c>
      <c r="AC10" s="29" t="s">
        <v>28</v>
      </c>
      <c r="AD10" s="29" t="s">
        <v>55</v>
      </c>
      <c r="AE10" s="51" t="s">
        <v>29</v>
      </c>
      <c r="AF10" s="29" t="s">
        <v>30</v>
      </c>
      <c r="AG10" s="49" t="s">
        <v>31</v>
      </c>
      <c r="AH10" s="2"/>
    </row>
    <row r="11" spans="1:35" ht="32.25" customHeight="1">
      <c r="A11" s="32"/>
      <c r="B11" s="30"/>
      <c r="C11" s="30"/>
      <c r="D11" s="50"/>
      <c r="E11" s="31"/>
      <c r="F11" s="32"/>
      <c r="G11" s="17" t="s">
        <v>32</v>
      </c>
      <c r="H11" s="17" t="s">
        <v>32</v>
      </c>
      <c r="I11" s="5" t="s">
        <v>32</v>
      </c>
      <c r="J11" s="5" t="s">
        <v>32</v>
      </c>
      <c r="K11" s="5" t="s">
        <v>32</v>
      </c>
      <c r="L11" s="5" t="s">
        <v>32</v>
      </c>
      <c r="M11" s="5" t="s">
        <v>32</v>
      </c>
      <c r="N11" s="5" t="s">
        <v>32</v>
      </c>
      <c r="O11" s="5" t="s">
        <v>32</v>
      </c>
      <c r="P11" s="5" t="s">
        <v>32</v>
      </c>
      <c r="Q11" s="5" t="s">
        <v>32</v>
      </c>
      <c r="R11" s="5" t="s">
        <v>32</v>
      </c>
      <c r="S11" s="5" t="s">
        <v>32</v>
      </c>
      <c r="T11" s="5" t="s">
        <v>32</v>
      </c>
      <c r="U11" s="5" t="s">
        <v>32</v>
      </c>
      <c r="V11" s="5" t="s">
        <v>32</v>
      </c>
      <c r="W11" s="5" t="s">
        <v>32</v>
      </c>
      <c r="X11" s="5" t="s">
        <v>32</v>
      </c>
      <c r="Y11" s="5" t="s">
        <v>32</v>
      </c>
      <c r="Z11" s="5" t="s">
        <v>32</v>
      </c>
      <c r="AA11" s="29"/>
      <c r="AB11" s="29"/>
      <c r="AC11" s="29"/>
      <c r="AD11" s="29"/>
      <c r="AE11" s="51"/>
      <c r="AF11" s="29"/>
      <c r="AG11" s="49"/>
      <c r="AH11" s="2"/>
    </row>
    <row r="12" spans="1:35">
      <c r="A12" s="16">
        <v>1</v>
      </c>
      <c r="B12" s="28" t="s">
        <v>66</v>
      </c>
      <c r="C12" s="28"/>
      <c r="D12" s="27" t="s">
        <v>68</v>
      </c>
      <c r="E12" s="18" t="s">
        <v>59</v>
      </c>
      <c r="F12" s="19">
        <v>175</v>
      </c>
      <c r="G12" s="17">
        <v>64.84</v>
      </c>
      <c r="H12" s="17">
        <v>66.790000000000006</v>
      </c>
      <c r="I12" s="17">
        <v>68.08</v>
      </c>
      <c r="J12" s="5" t="s">
        <v>33</v>
      </c>
      <c r="K12" s="5" t="s">
        <v>34</v>
      </c>
      <c r="L12" s="5" t="s">
        <v>35</v>
      </c>
      <c r="M12" s="5" t="s">
        <v>36</v>
      </c>
      <c r="N12" s="5" t="s">
        <v>37</v>
      </c>
      <c r="O12" s="5" t="s">
        <v>38</v>
      </c>
      <c r="P12" s="5" t="s">
        <v>39</v>
      </c>
      <c r="Q12" s="5" t="s">
        <v>40</v>
      </c>
      <c r="R12" s="5" t="s">
        <v>41</v>
      </c>
      <c r="S12" s="5" t="s">
        <v>42</v>
      </c>
      <c r="T12" s="5" t="s">
        <v>43</v>
      </c>
      <c r="U12" s="5" t="s">
        <v>44</v>
      </c>
      <c r="V12" s="5" t="s">
        <v>45</v>
      </c>
      <c r="W12" s="5" t="s">
        <v>46</v>
      </c>
      <c r="X12" s="5" t="s">
        <v>47</v>
      </c>
      <c r="Y12" s="5" t="s">
        <v>48</v>
      </c>
      <c r="Z12" s="5" t="s">
        <v>49</v>
      </c>
      <c r="AA12" s="21">
        <f t="shared" ref="AA12" si="0">AVERAGE(G12:I12)</f>
        <v>66.569999999999993</v>
      </c>
      <c r="AB12" s="21">
        <f>STDEV(G12:I12)</f>
        <v>1.6311652276827355</v>
      </c>
      <c r="AC12" s="17">
        <f>(AB12/AA12)*100</f>
        <v>2.4503007776516985</v>
      </c>
      <c r="AD12" s="17">
        <v>66.569999999999993</v>
      </c>
      <c r="AE12" s="5">
        <v>0</v>
      </c>
      <c r="AF12" s="17">
        <v>66.569999999999993</v>
      </c>
      <c r="AG12" s="17">
        <f>AF12*F12</f>
        <v>11649.749999999998</v>
      </c>
      <c r="AH12" s="4"/>
      <c r="AI12" s="8"/>
    </row>
    <row r="13" spans="1:35">
      <c r="A13" s="26">
        <v>2</v>
      </c>
      <c r="B13" s="28" t="s">
        <v>65</v>
      </c>
      <c r="C13" s="28"/>
      <c r="D13" s="27" t="s">
        <v>68</v>
      </c>
      <c r="E13" s="18" t="s">
        <v>62</v>
      </c>
      <c r="F13" s="19">
        <v>16</v>
      </c>
      <c r="G13" s="25">
        <v>1237.5</v>
      </c>
      <c r="H13" s="25">
        <v>1274.6300000000001</v>
      </c>
      <c r="I13" s="25">
        <v>1299.3800000000001</v>
      </c>
      <c r="J13" s="5" t="s">
        <v>33</v>
      </c>
      <c r="K13" s="5" t="s">
        <v>34</v>
      </c>
      <c r="L13" s="5" t="s">
        <v>35</v>
      </c>
      <c r="M13" s="5" t="s">
        <v>36</v>
      </c>
      <c r="N13" s="5" t="s">
        <v>37</v>
      </c>
      <c r="O13" s="5" t="s">
        <v>38</v>
      </c>
      <c r="P13" s="5" t="s">
        <v>39</v>
      </c>
      <c r="Q13" s="5" t="s">
        <v>40</v>
      </c>
      <c r="R13" s="5" t="s">
        <v>41</v>
      </c>
      <c r="S13" s="5" t="s">
        <v>42</v>
      </c>
      <c r="T13" s="5" t="s">
        <v>43</v>
      </c>
      <c r="U13" s="5" t="s">
        <v>44</v>
      </c>
      <c r="V13" s="5" t="s">
        <v>45</v>
      </c>
      <c r="W13" s="5" t="s">
        <v>46</v>
      </c>
      <c r="X13" s="5" t="s">
        <v>47</v>
      </c>
      <c r="Y13" s="5" t="s">
        <v>48</v>
      </c>
      <c r="Z13" s="5" t="s">
        <v>49</v>
      </c>
      <c r="AA13" s="25">
        <f t="shared" ref="AA13:AA14" si="1">AVERAGE(G13:I13)</f>
        <v>1270.5033333333333</v>
      </c>
      <c r="AB13" s="25">
        <f>STDEV(G13:I13)</f>
        <v>31.145716131331955</v>
      </c>
      <c r="AC13" s="25">
        <f>(AB13/AA13)*100</f>
        <v>2.4514470221512172</v>
      </c>
      <c r="AD13" s="25">
        <v>1270.5</v>
      </c>
      <c r="AE13" s="5">
        <v>0</v>
      </c>
      <c r="AF13" s="25">
        <v>1270.5</v>
      </c>
      <c r="AG13" s="25">
        <f t="shared" ref="AG13:AG14" si="2">AF13*F13</f>
        <v>20328</v>
      </c>
      <c r="AH13" s="4"/>
      <c r="AI13" s="8"/>
    </row>
    <row r="14" spans="1:35">
      <c r="A14" s="26">
        <v>3</v>
      </c>
      <c r="B14" s="28" t="s">
        <v>67</v>
      </c>
      <c r="C14" s="28"/>
      <c r="D14" s="27" t="s">
        <v>68</v>
      </c>
      <c r="E14" s="18" t="s">
        <v>59</v>
      </c>
      <c r="F14" s="19">
        <v>200</v>
      </c>
      <c r="G14" s="25">
        <v>4.51</v>
      </c>
      <c r="H14" s="25">
        <v>4.6500000000000004</v>
      </c>
      <c r="I14" s="25">
        <v>4.74</v>
      </c>
      <c r="J14" s="5" t="s">
        <v>33</v>
      </c>
      <c r="K14" s="5" t="s">
        <v>34</v>
      </c>
      <c r="L14" s="5" t="s">
        <v>35</v>
      </c>
      <c r="M14" s="5" t="s">
        <v>36</v>
      </c>
      <c r="N14" s="5" t="s">
        <v>37</v>
      </c>
      <c r="O14" s="5" t="s">
        <v>38</v>
      </c>
      <c r="P14" s="5" t="s">
        <v>39</v>
      </c>
      <c r="Q14" s="5" t="s">
        <v>40</v>
      </c>
      <c r="R14" s="5" t="s">
        <v>41</v>
      </c>
      <c r="S14" s="5" t="s">
        <v>42</v>
      </c>
      <c r="T14" s="5" t="s">
        <v>43</v>
      </c>
      <c r="U14" s="5" t="s">
        <v>44</v>
      </c>
      <c r="V14" s="5" t="s">
        <v>45</v>
      </c>
      <c r="W14" s="5" t="s">
        <v>46</v>
      </c>
      <c r="X14" s="5" t="s">
        <v>47</v>
      </c>
      <c r="Y14" s="5" t="s">
        <v>48</v>
      </c>
      <c r="Z14" s="5" t="s">
        <v>49</v>
      </c>
      <c r="AA14" s="25">
        <f t="shared" si="1"/>
        <v>4.6333333333333337</v>
      </c>
      <c r="AB14" s="25">
        <f>STDEV(G14:I14)</f>
        <v>0.11590225767141739</v>
      </c>
      <c r="AC14" s="25">
        <f>(AB14/AA14)*100</f>
        <v>2.501487575642102</v>
      </c>
      <c r="AD14" s="25">
        <v>4.63</v>
      </c>
      <c r="AE14" s="5">
        <v>0</v>
      </c>
      <c r="AF14" s="25">
        <v>4.63</v>
      </c>
      <c r="AG14" s="25">
        <f t="shared" si="2"/>
        <v>926</v>
      </c>
      <c r="AH14" s="4"/>
      <c r="AI14" s="8"/>
    </row>
    <row r="15" spans="1:35">
      <c r="A15" s="26">
        <v>4</v>
      </c>
      <c r="B15" s="28" t="s">
        <v>64</v>
      </c>
      <c r="C15" s="28"/>
      <c r="D15" s="27" t="s">
        <v>63</v>
      </c>
      <c r="E15" s="18" t="s">
        <v>62</v>
      </c>
      <c r="F15" s="19">
        <v>2</v>
      </c>
      <c r="G15" s="25">
        <v>21.96</v>
      </c>
      <c r="H15" s="25">
        <v>22.62</v>
      </c>
      <c r="I15" s="25">
        <v>23.06</v>
      </c>
      <c r="J15" s="5" t="s">
        <v>33</v>
      </c>
      <c r="K15" s="5" t="s">
        <v>34</v>
      </c>
      <c r="L15" s="5" t="s">
        <v>35</v>
      </c>
      <c r="M15" s="5" t="s">
        <v>36</v>
      </c>
      <c r="N15" s="5" t="s">
        <v>37</v>
      </c>
      <c r="O15" s="5" t="s">
        <v>38</v>
      </c>
      <c r="P15" s="5" t="s">
        <v>39</v>
      </c>
      <c r="Q15" s="5" t="s">
        <v>40</v>
      </c>
      <c r="R15" s="5" t="s">
        <v>41</v>
      </c>
      <c r="S15" s="5" t="s">
        <v>42</v>
      </c>
      <c r="T15" s="5" t="s">
        <v>43</v>
      </c>
      <c r="U15" s="5" t="s">
        <v>44</v>
      </c>
      <c r="V15" s="5" t="s">
        <v>45</v>
      </c>
      <c r="W15" s="5" t="s">
        <v>46</v>
      </c>
      <c r="X15" s="5" t="s">
        <v>47</v>
      </c>
      <c r="Y15" s="5" t="s">
        <v>48</v>
      </c>
      <c r="Z15" s="5" t="s">
        <v>49</v>
      </c>
      <c r="AA15" s="25">
        <f t="shared" ref="AA15" si="3">AVERAGE(G15:I15)</f>
        <v>22.546666666666667</v>
      </c>
      <c r="AB15" s="25">
        <f>STDEV(G15:I15)</f>
        <v>0.55365452525324044</v>
      </c>
      <c r="AC15" s="25">
        <f>(AB15/AA15)*100</f>
        <v>2.4555936956826159</v>
      </c>
      <c r="AD15" s="25">
        <v>22.55</v>
      </c>
      <c r="AE15" s="5">
        <v>0</v>
      </c>
      <c r="AF15" s="25">
        <v>22.55</v>
      </c>
      <c r="AG15" s="25">
        <f t="shared" ref="AG15" si="4">AF15*F15</f>
        <v>45.1</v>
      </c>
      <c r="AH15" s="4"/>
      <c r="AI15" s="8"/>
    </row>
    <row r="16" spans="1:35">
      <c r="A16" s="47" t="s">
        <v>50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 t="s">
        <v>50</v>
      </c>
      <c r="AE16" s="47"/>
      <c r="AF16" s="20"/>
      <c r="AG16" s="17">
        <f>SUM(AG12:AG15)</f>
        <v>32948.85</v>
      </c>
      <c r="AH16" s="2"/>
    </row>
    <row r="17" spans="1:34" ht="15" customHeight="1">
      <c r="A17" s="34" t="s">
        <v>61</v>
      </c>
      <c r="B17" s="35"/>
      <c r="C17" s="35"/>
      <c r="D17" s="22"/>
      <c r="E17" s="22"/>
      <c r="F17" s="22"/>
      <c r="G17" s="24">
        <f>AG16</f>
        <v>32948.85</v>
      </c>
      <c r="H17" s="22" t="s">
        <v>60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/>
      <c r="AH17" s="2"/>
    </row>
    <row r="18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6"/>
      <c r="AF18" s="15"/>
      <c r="AG18" s="13"/>
      <c r="AH18" s="2"/>
    </row>
    <row r="19" spans="1:34">
      <c r="A19" s="1"/>
      <c r="B19" s="9"/>
      <c r="C19" s="2"/>
      <c r="D19" s="2"/>
      <c r="E19" s="2"/>
      <c r="F19" s="1"/>
      <c r="G19" s="13"/>
      <c r="H19" s="1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13"/>
      <c r="AB19" s="13"/>
      <c r="AC19" s="13"/>
      <c r="AD19" s="13"/>
      <c r="AE19" s="4"/>
      <c r="AF19" s="13"/>
      <c r="AG19" s="13"/>
      <c r="AH19" s="2"/>
    </row>
  </sheetData>
  <mergeCells count="26">
    <mergeCell ref="A18:AD18"/>
    <mergeCell ref="A17:C17"/>
    <mergeCell ref="A9:AG9"/>
    <mergeCell ref="A3:AG3"/>
    <mergeCell ref="A6:B6"/>
    <mergeCell ref="C6:AG6"/>
    <mergeCell ref="A7:B7"/>
    <mergeCell ref="C7:AG7"/>
    <mergeCell ref="A8:AG8"/>
    <mergeCell ref="A16:AE16"/>
    <mergeCell ref="B12:C12"/>
    <mergeCell ref="AG10:AG11"/>
    <mergeCell ref="A10:A11"/>
    <mergeCell ref="B10:C11"/>
    <mergeCell ref="D10:D11"/>
    <mergeCell ref="AE10:AE11"/>
    <mergeCell ref="B13:C13"/>
    <mergeCell ref="B14:C14"/>
    <mergeCell ref="B15:C15"/>
    <mergeCell ref="AF10:AF11"/>
    <mergeCell ref="AA10:AA11"/>
    <mergeCell ref="E10:E11"/>
    <mergeCell ref="F10:F11"/>
    <mergeCell ref="AB10:AB11"/>
    <mergeCell ref="AC10:AC11"/>
    <mergeCell ref="AD10:AD11"/>
  </mergeCells>
  <pageMargins left="0.39370078740157483" right="0.39370078740157483" top="0.39370078740157483" bottom="0.39370078740157483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2026-06-03T08:32:10Z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