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ушаков\2026\Березка\Чистящие средства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  <sheet name="Лист1" sheetId="5" r:id="rId5"/>
  </sheets>
  <definedNames>
    <definedName name="_xlnm._FilterDatabase" localSheetId="2" hidden="1">'Расчет НМЦК'!$B$5:$B$9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L7" i="1" l="1"/>
  <c r="L6" i="1"/>
  <c r="F7" i="1"/>
  <c r="H7" i="1" s="1"/>
  <c r="G7" i="1"/>
  <c r="G43" i="5" l="1"/>
  <c r="G42" i="5"/>
  <c r="G41" i="5"/>
  <c r="G40" i="5"/>
  <c r="G39" i="5"/>
  <c r="G38" i="5"/>
  <c r="G37" i="5"/>
  <c r="G36" i="5"/>
  <c r="G35" i="5"/>
  <c r="G34" i="5"/>
  <c r="G33" i="5"/>
  <c r="H32" i="5"/>
  <c r="G32" i="5"/>
  <c r="G31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3" i="5"/>
  <c r="G12" i="5"/>
  <c r="G10" i="5"/>
  <c r="G9" i="5"/>
  <c r="G8" i="5"/>
  <c r="G7" i="5"/>
  <c r="G6" i="5"/>
  <c r="G5" i="5"/>
  <c r="G4" i="5"/>
  <c r="G3" i="5"/>
  <c r="G2" i="5"/>
  <c r="G6" i="1"/>
  <c r="F6" i="1"/>
  <c r="H6" i="1" s="1"/>
  <c r="K2" i="1"/>
  <c r="A15" i="2"/>
  <c r="B12" i="2"/>
  <c r="A10" i="2"/>
  <c r="H3" i="2"/>
  <c r="G34" i="4"/>
  <c r="G33" i="4"/>
  <c r="L8" i="1" l="1"/>
  <c r="D18" i="1" s="1"/>
  <c r="H15" i="1" l="1"/>
  <c r="E18" i="1"/>
  <c r="H16" i="1"/>
</calcChain>
</file>

<file path=xl/sharedStrings.xml><?xml version="1.0" encoding="utf-8"?>
<sst xmlns="http://schemas.openxmlformats.org/spreadsheetml/2006/main" count="193" uniqueCount="179">
  <si>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</si>
  <si>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</si>
  <si>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</si>
  <si>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</si>
  <si>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</si>
  <si>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</si>
  <si>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</si>
  <si>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</si>
  <si>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</si>
  <si>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</si>
  <si>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</si>
  <si>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</si>
  <si>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</si>
  <si>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</si>
  <si>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</si>
  <si>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</si>
  <si>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</si>
  <si>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</si>
  <si>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</si>
  <si>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</si>
  <si>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</si>
  <si>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</si>
  <si>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</si>
  <si>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</si>
  <si>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</si>
  <si>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</si>
  <si>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</si>
  <si>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</si>
  <si>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</si>
  <si>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</si>
  <si>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</si>
  <si>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</si>
  <si>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</si>
  <si>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</si>
  <si>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</si>
  <si>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</si>
  <si>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</si>
  <si>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</si>
  <si>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</si>
  <si>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</si>
  <si>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</si>
  <si>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</si>
  <si>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</si>
  <si>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</si>
  <si>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</si>
  <si>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</si>
  <si>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</si>
  <si>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</si>
  <si>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</si>
  <si>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</si>
  <si>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</si>
  <si>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</si>
  <si>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</si>
  <si>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</si>
  <si>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</si>
  <si>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</si>
  <si>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</si>
  <si>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</si>
  <si>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</si>
  <si>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</si>
  <si>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</si>
  <si>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</si>
  <si>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</si>
  <si>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</si>
  <si>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</si>
  <si>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</si>
  <si>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</si>
  <si>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</si>
  <si>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</si>
  <si>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</si>
  <si>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</si>
  <si>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</si>
  <si>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</si>
  <si>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</si>
  <si>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</si>
  <si>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</si>
  <si>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</si>
  <si>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</si>
  <si>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</si>
  <si>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</si>
  <si>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</si>
  <si>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</si>
  <si>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</si>
  <si>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</si>
  <si>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</si>
  <si>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</si>
  <si>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</si>
  <si>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</si>
  <si>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</si>
  <si>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</si>
  <si>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</si>
  <si>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</si>
  <si>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</si>
  <si>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</si>
  <si>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</si>
  <si>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</si>
  <si>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</si>
  <si>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</si>
  <si>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</si>
  <si>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</si>
  <si>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</si>
  <si>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</si>
  <si>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</si>
  <si>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</si>
  <si>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</si>
  <si>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</si>
  <si>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</si>
  <si>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</si>
  <si>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</si>
  <si>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</si>
  <si>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</si>
  <si>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</si>
  <si>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</si>
  <si>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</si>
  <si>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</si>
  <si>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</si>
  <si>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</si>
  <si>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</si>
  <si>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</si>
  <si>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</si>
  <si>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А.О. Шушаков</t>
  </si>
  <si>
    <t>Кефир</t>
  </si>
  <si>
    <t>Молоко свежее</t>
  </si>
  <si>
    <t>Сметана</t>
  </si>
  <si>
    <t>Творог</t>
  </si>
  <si>
    <t>Сыр твердый, полутвердый</t>
  </si>
  <si>
    <t>Ряженка</t>
  </si>
  <si>
    <t>Наименование</t>
  </si>
  <si>
    <t>Цена</t>
  </si>
  <si>
    <t>кол-во</t>
  </si>
  <si>
    <t>сумма</t>
  </si>
  <si>
    <t>Макаронные изделия высшего сорта</t>
  </si>
  <si>
    <t>Макаронные изделия "паутинка"высшего сорта</t>
  </si>
  <si>
    <t xml:space="preserve">Мясо говядина бескостное </t>
  </si>
  <si>
    <t>Печень говяжья</t>
  </si>
  <si>
    <t>Мясо птицы</t>
  </si>
  <si>
    <t>Консервы рыбные (горбуша)</t>
  </si>
  <si>
    <t>Рыба Минтай</t>
  </si>
  <si>
    <t>Рыба горбуша</t>
  </si>
  <si>
    <t>Масло растительное</t>
  </si>
  <si>
    <t>Яйцо куринное (штук)</t>
  </si>
  <si>
    <t>Какао порошок</t>
  </si>
  <si>
    <t>Кофе натуральный растворимый</t>
  </si>
  <si>
    <t>Кофейный напиток</t>
  </si>
  <si>
    <t>Лавровый лист</t>
  </si>
  <si>
    <t>Перец</t>
  </si>
  <si>
    <t>Горчичный порошок</t>
  </si>
  <si>
    <t>Уксус</t>
  </si>
  <si>
    <t>Соль</t>
  </si>
  <si>
    <t>Томатная паста</t>
  </si>
  <si>
    <t>Крахмал картофельный</t>
  </si>
  <si>
    <t>Дрожжи хлебопекарные гранулированные</t>
  </si>
  <si>
    <t>Капуста</t>
  </si>
  <si>
    <t>Свекла</t>
  </si>
  <si>
    <t>Морковь</t>
  </si>
  <si>
    <t>Чеснок</t>
  </si>
  <si>
    <t>Лук</t>
  </si>
  <si>
    <t>Яблоки</t>
  </si>
  <si>
    <t>Соки фруктовые ягодные в мл.</t>
  </si>
  <si>
    <t>Варенье (джем)</t>
  </si>
  <si>
    <t>итого</t>
  </si>
  <si>
    <t>с березкой</t>
  </si>
  <si>
    <t>тыл</t>
  </si>
  <si>
    <t>мясо с заменой</t>
  </si>
  <si>
    <t xml:space="preserve">с заменой </t>
  </si>
  <si>
    <t>Норма кг/литр</t>
  </si>
  <si>
    <t>Тушенка</t>
  </si>
  <si>
    <t>остатки</t>
  </si>
  <si>
    <t xml:space="preserve">закукпленно </t>
  </si>
  <si>
    <t>Масло коровье кп48</t>
  </si>
  <si>
    <t>Инспектор ОМСМТ и ИО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</si>
  <si>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</si>
  <si>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1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</si>
  <si>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 xml:space="preserve">Ответ на запрос ценовой инф-и 
КП №1
вход. 853 от 29.05.2026 </t>
  </si>
  <si>
    <t xml:space="preserve">Ответ на запрос ценовой инф-и 
КП №2
вход. 854 от 29.05.2026 </t>
  </si>
  <si>
    <t xml:space="preserve">Ответ на запрос ценовой инф-и 
КП №3
вход. 855 от 29.05.2026 </t>
  </si>
  <si>
    <t>Средство дезинфицирующее для обработки куриных яиц                                                                                  ОКПД 2: 20.20.14.000</t>
  </si>
  <si>
    <t>кг</t>
  </si>
  <si>
    <t>Сода кальцинированная дезинфицирующая                                                            ОКПД 2: 20.20.14.000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</si>
</sst>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indexed="9"/>
      <name val="XO Thames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5" fillId="0" borderId="0" xfId="0" applyFont="1" applyAlignment="1">
      <alignment horizontal="left"/>
    </xf>
    <xf numFmtId="0" fontId="3" fillId="0" borderId="0" xfId="0" applyFont="1"/>
    <xf numFmtId="0" fontId="9" fillId="0" borderId="0" xfId="0" applyFont="1"/>
    <xf numFmtId="2" fontId="8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2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0" fillId="5" borderId="13" xfId="0" applyFill="1" applyBorder="1"/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wrapText="1"/>
    </xf>
    <xf numFmtId="164" fontId="16" fillId="0" borderId="0" xfId="0" applyNumberFormat="1" applyFont="1" applyAlignment="1">
      <alignment wrapText="1"/>
    </xf>
    <xf numFmtId="9" fontId="12" fillId="0" borderId="0" xfId="0" applyNumberFormat="1" applyFont="1"/>
    <xf numFmtId="49" fontId="17" fillId="0" borderId="0" xfId="0" applyNumberFormat="1" applyFont="1" applyBorder="1" applyAlignment="1">
      <alignment vertical="center"/>
    </xf>
    <xf numFmtId="49" fontId="15" fillId="0" borderId="0" xfId="0" applyNumberFormat="1" applyFont="1" applyBorder="1" applyAlignment="1"/>
    <xf numFmtId="49" fontId="18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/>
    <xf numFmtId="49" fontId="12" fillId="0" borderId="0" xfId="0" applyNumberFormat="1" applyFont="1" applyAlignment="1">
      <alignment wrapText="1"/>
    </xf>
    <xf numFmtId="0" fontId="12" fillId="0" borderId="0" xfId="0" applyNumberFormat="1" applyFont="1"/>
    <xf numFmtId="10" fontId="12" fillId="0" borderId="0" xfId="0" applyNumberFormat="1" applyFont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2" fontId="14" fillId="0" borderId="0" xfId="0" applyNumberFormat="1" applyFont="1" applyAlignment="1">
      <alignment wrapText="1"/>
    </xf>
    <xf numFmtId="0" fontId="13" fillId="0" borderId="0" xfId="0" quotePrefix="1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4" fontId="12" fillId="3" borderId="7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10" fontId="12" fillId="0" borderId="25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" fontId="12" fillId="3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8" fontId="11" fillId="0" borderId="4" xfId="0" applyNumberFormat="1" applyFont="1" applyBorder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8" fontId="11" fillId="0" borderId="6" xfId="0" applyNumberFormat="1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left"/>
    </xf>
    <xf numFmtId="8" fontId="7" fillId="0" borderId="10" xfId="0" applyNumberFormat="1" applyFont="1" applyBorder="1" applyAlignment="1">
      <alignment horizontal="left"/>
    </xf>
    <xf numFmtId="8" fontId="7" fillId="0" borderId="2" xfId="0" applyNumberFormat="1" applyFont="1" applyBorder="1" applyAlignment="1">
      <alignment horizontal="left" vertical="top"/>
    </xf>
    <xf numFmtId="8" fontId="7" fillId="0" borderId="12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 wrapText="1" shrinkToFit="1"/>
    </xf>
    <xf numFmtId="0" fontId="7" fillId="0" borderId="5" xfId="0" applyFont="1" applyBorder="1" applyAlignment="1">
      <alignment horizontal="left" wrapText="1" shrinkToFit="1"/>
    </xf>
    <xf numFmtId="0" fontId="7" fillId="0" borderId="6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shrinkToFi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49" fontId="3" fillId="0" borderId="0" xfId="0" applyNumberFormat="1" applyFont="1" applyBorder="1" applyAlignment="1"/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4</xdr:col>
      <xdr:colOff>123825</xdr:colOff>
      <xdr:row>12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цена единицы.</a:t>
          </a:r>
          <a:endParaRPr lang="ru-RU" sz="1200" b="0" i="0" u="none" strike="noStrike" baseline="0">
            <a:solidFill>
              <a:srgbClr val="000000"/>
            </a:solidFill>
            <a:latin typeface="XO Thames" panose="02020603050405020304" pitchFamily="18" charset="0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12</xdr:row>
      <xdr:rowOff>19050</xdr:rowOff>
    </xdr:from>
    <xdr:to>
      <xdr:col>4</xdr:col>
      <xdr:colOff>1009651</xdr:colOff>
      <xdr:row>14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8</xdr:row>
      <xdr:rowOff>123825</xdr:rowOff>
    </xdr:from>
    <xdr:to>
      <xdr:col>5</xdr:col>
      <xdr:colOff>180974</xdr:colOff>
      <xdr:row>10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6716368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7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8" customWidth="1"/>
    <col min="2" max="2" width="3.5703125" style="8" customWidth="1"/>
    <col min="3" max="4" width="9.140625" style="8"/>
    <col min="5" max="5" width="16.28515625" style="8" customWidth="1"/>
    <col min="6" max="9" width="9.140625" style="8"/>
    <col min="10" max="10" width="10.42578125" style="8" customWidth="1"/>
    <col min="11" max="16384" width="9.140625" style="8"/>
  </cols>
  <sheetData>
    <row r="1" spans="2:10" x14ac:dyDescent="0.25">
      <c r="C1" s="8" t="s">
        <v>50</v>
      </c>
      <c r="H1" s="20" t="s">
        <v>51</v>
      </c>
    </row>
    <row r="2" spans="2:10" x14ac:dyDescent="0.25">
      <c r="B2" s="19"/>
      <c r="C2" s="19"/>
      <c r="D2" s="19" t="s">
        <v>15</v>
      </c>
      <c r="E2" s="19"/>
      <c r="G2" s="19"/>
      <c r="H2" s="19"/>
      <c r="I2" s="24" t="s">
        <v>52</v>
      </c>
      <c r="J2" s="19"/>
    </row>
    <row r="5" spans="2:10" x14ac:dyDescent="0.25">
      <c r="I5" s="21" t="s">
        <v>53</v>
      </c>
    </row>
    <row r="6" spans="2:10" x14ac:dyDescent="0.25">
      <c r="I6" s="21" t="s">
        <v>54</v>
      </c>
    </row>
    <row r="7" spans="2:10" x14ac:dyDescent="0.25">
      <c r="I7" s="21" t="s">
        <v>55</v>
      </c>
    </row>
    <row r="8" spans="2:10" x14ac:dyDescent="0.25">
      <c r="I8" s="18" t="s">
        <v>56</v>
      </c>
    </row>
    <row r="11" spans="2:10" ht="16.5" x14ac:dyDescent="0.25">
      <c r="F11" s="22" t="s">
        <v>57</v>
      </c>
    </row>
    <row r="13" spans="2:10" ht="30.75" customHeight="1" x14ac:dyDescent="0.25">
      <c r="B13" s="145" t="s">
        <v>58</v>
      </c>
      <c r="C13" s="145"/>
      <c r="D13" s="145"/>
      <c r="E13" s="145"/>
      <c r="F13" s="145"/>
      <c r="G13" s="145"/>
      <c r="H13" s="145"/>
      <c r="I13" s="145"/>
      <c r="J13" s="145"/>
    </row>
    <row r="14" spans="2:10" ht="33" customHeight="1" x14ac:dyDescent="0.25">
      <c r="B14" s="145" t="s">
        <v>59</v>
      </c>
      <c r="C14" s="145"/>
      <c r="D14" s="145"/>
      <c r="E14" s="145"/>
      <c r="F14" s="145"/>
      <c r="G14" s="145"/>
      <c r="H14" s="145"/>
      <c r="I14" s="145"/>
      <c r="J14" s="145"/>
    </row>
    <row r="16" spans="2:10" ht="44.25" customHeight="1" x14ac:dyDescent="0.25">
      <c r="B16" s="23" t="s">
        <v>60</v>
      </c>
      <c r="C16" s="146" t="s">
        <v>61</v>
      </c>
      <c r="D16" s="146"/>
      <c r="E16" s="146"/>
      <c r="F16" s="147" t="s">
        <v>62</v>
      </c>
      <c r="G16" s="146"/>
      <c r="H16" s="146"/>
      <c r="I16" s="146"/>
      <c r="J16" s="146"/>
    </row>
    <row r="17" spans="2:10" x14ac:dyDescent="0.25">
      <c r="B17" s="27" t="s">
        <v>63</v>
      </c>
      <c r="C17" s="127" t="s">
        <v>81</v>
      </c>
      <c r="D17" s="127"/>
      <c r="E17" s="127"/>
      <c r="F17" s="128" t="s">
        <v>82</v>
      </c>
      <c r="G17" s="129"/>
      <c r="H17" s="129"/>
      <c r="I17" s="129"/>
      <c r="J17" s="130"/>
    </row>
    <row r="18" spans="2:10" ht="45.75" customHeight="1" x14ac:dyDescent="0.25">
      <c r="B18" s="27" t="s">
        <v>64</v>
      </c>
      <c r="C18" s="140" t="s">
        <v>83</v>
      </c>
      <c r="D18" s="141"/>
      <c r="E18" s="142"/>
      <c r="F18" s="127"/>
      <c r="G18" s="127"/>
      <c r="H18" s="127"/>
      <c r="I18" s="127"/>
      <c r="J18" s="127"/>
    </row>
    <row r="19" spans="2:10" ht="33" customHeight="1" x14ac:dyDescent="0.25">
      <c r="B19" s="27" t="s">
        <v>65</v>
      </c>
      <c r="C19" s="143" t="s">
        <v>115</v>
      </c>
      <c r="D19" s="144"/>
      <c r="E19" s="144"/>
      <c r="F19" s="127"/>
      <c r="G19" s="127"/>
      <c r="H19" s="127"/>
      <c r="I19" s="127"/>
      <c r="J19" s="127"/>
    </row>
    <row r="20" spans="2:10" ht="45.75" customHeight="1" x14ac:dyDescent="0.25">
      <c r="B20" s="27" t="s">
        <v>66</v>
      </c>
      <c r="C20" s="143" t="s">
        <v>112</v>
      </c>
      <c r="D20" s="144"/>
      <c r="E20" s="144"/>
      <c r="F20" s="127"/>
      <c r="G20" s="127"/>
      <c r="H20" s="127"/>
      <c r="I20" s="127"/>
      <c r="J20" s="127"/>
    </row>
    <row r="21" spans="2:10" ht="92.25" customHeight="1" x14ac:dyDescent="0.25">
      <c r="B21" s="27" t="s">
        <v>67</v>
      </c>
      <c r="C21" s="140" t="s">
        <v>84</v>
      </c>
      <c r="D21" s="141"/>
      <c r="E21" s="142"/>
      <c r="F21" s="127"/>
      <c r="G21" s="127"/>
      <c r="H21" s="127"/>
      <c r="I21" s="127"/>
      <c r="J21" s="127"/>
    </row>
    <row r="22" spans="2:10" ht="30" customHeight="1" x14ac:dyDescent="0.25">
      <c r="B22" s="27" t="s">
        <v>70</v>
      </c>
      <c r="C22" s="124" t="s">
        <v>85</v>
      </c>
      <c r="D22" s="125"/>
      <c r="E22" s="126"/>
      <c r="F22" s="128" t="s">
        <v>88</v>
      </c>
      <c r="G22" s="129"/>
      <c r="H22" s="129"/>
      <c r="I22" s="129"/>
      <c r="J22" s="130"/>
    </row>
    <row r="23" spans="2:10" ht="78" customHeight="1" x14ac:dyDescent="0.25">
      <c r="B23" s="27" t="s">
        <v>71</v>
      </c>
      <c r="C23" s="136" t="s">
        <v>86</v>
      </c>
      <c r="D23" s="137"/>
      <c r="E23" s="138"/>
      <c r="F23" s="131" t="s">
        <v>87</v>
      </c>
      <c r="G23" s="127"/>
      <c r="H23" s="127"/>
      <c r="I23" s="127"/>
      <c r="J23" s="127"/>
    </row>
    <row r="24" spans="2:10" ht="77.25" customHeight="1" x14ac:dyDescent="0.25">
      <c r="B24" s="27" t="s">
        <v>68</v>
      </c>
      <c r="C24" s="131" t="s">
        <v>89</v>
      </c>
      <c r="D24" s="127"/>
      <c r="E24" s="127"/>
      <c r="F24" s="136" t="s">
        <v>90</v>
      </c>
      <c r="G24" s="137"/>
      <c r="H24" s="137"/>
      <c r="I24" s="137"/>
      <c r="J24" s="138"/>
    </row>
    <row r="25" spans="2:10" x14ac:dyDescent="0.25">
      <c r="B25" s="27" t="s">
        <v>69</v>
      </c>
      <c r="C25" s="127" t="s">
        <v>91</v>
      </c>
      <c r="D25" s="127"/>
      <c r="E25" s="127"/>
      <c r="F25" s="132" t="s">
        <v>92</v>
      </c>
      <c r="G25" s="132"/>
      <c r="H25" s="132"/>
      <c r="I25" s="132"/>
      <c r="J25" s="132"/>
    </row>
    <row r="26" spans="2:10" ht="29.25" customHeight="1" x14ac:dyDescent="0.25">
      <c r="B26" s="27" t="s">
        <v>72</v>
      </c>
      <c r="C26" s="124" t="s">
        <v>95</v>
      </c>
      <c r="D26" s="125"/>
      <c r="E26" s="126"/>
      <c r="F26" s="128" t="s">
        <v>96</v>
      </c>
      <c r="G26" s="129"/>
      <c r="H26" s="129"/>
      <c r="I26" s="129"/>
      <c r="J26" s="130"/>
    </row>
    <row r="27" spans="2:10" ht="30" customHeight="1" x14ac:dyDescent="0.25">
      <c r="B27" s="27" t="s">
        <v>73</v>
      </c>
      <c r="C27" s="124" t="s">
        <v>97</v>
      </c>
      <c r="D27" s="125"/>
      <c r="E27" s="126"/>
      <c r="F27" s="127"/>
      <c r="G27" s="127"/>
      <c r="H27" s="127"/>
      <c r="I27" s="127"/>
      <c r="J27" s="127"/>
    </row>
    <row r="28" spans="2:10" ht="63" customHeight="1" x14ac:dyDescent="0.25">
      <c r="B28" s="27" t="s">
        <v>74</v>
      </c>
      <c r="C28" s="124" t="s">
        <v>98</v>
      </c>
      <c r="D28" s="125"/>
      <c r="E28" s="126"/>
      <c r="F28" s="127"/>
      <c r="G28" s="127"/>
      <c r="H28" s="127"/>
      <c r="I28" s="127"/>
      <c r="J28" s="127"/>
    </row>
    <row r="29" spans="2:10" ht="32.25" customHeight="1" x14ac:dyDescent="0.25">
      <c r="B29" s="27" t="s">
        <v>75</v>
      </c>
      <c r="C29" s="124" t="s">
        <v>99</v>
      </c>
      <c r="D29" s="125"/>
      <c r="E29" s="126"/>
      <c r="F29" s="127"/>
      <c r="G29" s="127"/>
      <c r="H29" s="127"/>
      <c r="I29" s="127"/>
      <c r="J29" s="127"/>
    </row>
    <row r="30" spans="2:10" ht="30.75" customHeight="1" x14ac:dyDescent="0.25">
      <c r="B30" s="27" t="s">
        <v>76</v>
      </c>
      <c r="C30" s="131" t="s">
        <v>100</v>
      </c>
      <c r="D30" s="131"/>
      <c r="E30" s="131"/>
      <c r="F30" s="132" t="s">
        <v>101</v>
      </c>
      <c r="G30" s="132"/>
      <c r="H30" s="132"/>
      <c r="I30" s="132"/>
      <c r="J30" s="132"/>
    </row>
    <row r="31" spans="2:10" ht="18" customHeight="1" x14ac:dyDescent="0.25">
      <c r="B31" s="27" t="s">
        <v>77</v>
      </c>
      <c r="C31" s="131" t="s">
        <v>93</v>
      </c>
      <c r="D31" s="131"/>
      <c r="E31" s="131"/>
      <c r="F31" s="139" t="s">
        <v>94</v>
      </c>
      <c r="G31" s="139"/>
      <c r="H31" s="139"/>
      <c r="I31" s="139"/>
      <c r="J31" s="139"/>
    </row>
    <row r="32" spans="2:10" ht="30.75" customHeight="1" x14ac:dyDescent="0.25">
      <c r="B32" s="28" t="s">
        <v>78</v>
      </c>
      <c r="C32" s="124" t="s">
        <v>102</v>
      </c>
      <c r="D32" s="125"/>
      <c r="E32" s="126"/>
      <c r="F32" s="117">
        <v>23536.240000000002</v>
      </c>
      <c r="G32" s="118"/>
      <c r="H32" s="118"/>
      <c r="I32" s="118"/>
      <c r="J32" s="119"/>
    </row>
    <row r="33" spans="2:10" ht="18" customHeight="1" x14ac:dyDescent="0.25">
      <c r="B33" s="111" t="s">
        <v>79</v>
      </c>
      <c r="C33" s="113" t="s">
        <v>104</v>
      </c>
      <c r="D33" s="114"/>
      <c r="E33" s="114"/>
      <c r="F33" s="25" t="s">
        <v>103</v>
      </c>
      <c r="G33" s="120">
        <f>F32*0.05</f>
        <v>1176.8120000000001</v>
      </c>
      <c r="H33" s="120"/>
      <c r="I33" s="120"/>
      <c r="J33" s="121"/>
    </row>
    <row r="34" spans="2:10" ht="43.5" customHeight="1" x14ac:dyDescent="0.25">
      <c r="B34" s="112"/>
      <c r="C34" s="115"/>
      <c r="D34" s="116"/>
      <c r="E34" s="116"/>
      <c r="F34" s="26" t="s">
        <v>105</v>
      </c>
      <c r="G34" s="122">
        <f>F32*0.01</f>
        <v>235.36240000000001</v>
      </c>
      <c r="H34" s="122"/>
      <c r="I34" s="122"/>
      <c r="J34" s="123"/>
    </row>
    <row r="35" spans="2:10" ht="76.5" customHeight="1" x14ac:dyDescent="0.25">
      <c r="B35" s="27" t="s">
        <v>80</v>
      </c>
      <c r="C35" s="124" t="s">
        <v>106</v>
      </c>
      <c r="D35" s="125"/>
      <c r="E35" s="126"/>
      <c r="F35" s="133" t="s">
        <v>111</v>
      </c>
      <c r="G35" s="134"/>
      <c r="H35" s="134"/>
      <c r="I35" s="134"/>
      <c r="J35" s="135"/>
    </row>
    <row r="36" spans="2:10" ht="63" customHeight="1" x14ac:dyDescent="0.25">
      <c r="B36" s="27" t="s">
        <v>113</v>
      </c>
      <c r="C36" s="124" t="s">
        <v>114</v>
      </c>
      <c r="D36" s="125"/>
      <c r="E36" s="126"/>
      <c r="F36" s="127"/>
      <c r="G36" s="127"/>
      <c r="H36" s="127"/>
      <c r="I36" s="127"/>
      <c r="J36" s="127"/>
    </row>
    <row r="39" spans="2:10" x14ac:dyDescent="0.25">
      <c r="B39" s="8" t="s">
        <v>108</v>
      </c>
      <c r="I39" s="8" t="s">
        <v>107</v>
      </c>
    </row>
    <row r="42" spans="2:10" x14ac:dyDescent="0.25">
      <c r="B42" s="8" t="s">
        <v>109</v>
      </c>
      <c r="I42" s="29" t="s">
        <v>110</v>
      </c>
    </row>
  </sheetData>
  <mergeCells count="44">
    <mergeCell ref="B13:J13"/>
    <mergeCell ref="B14:J14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31:E31"/>
    <mergeCell ref="F31:J31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B33:B34"/>
    <mergeCell ref="C33:E34"/>
    <mergeCell ref="F32:J32"/>
    <mergeCell ref="G33:J33"/>
    <mergeCell ref="G34:J34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5" bestFit="1" customWidth="1"/>
    <col min="2" max="16384" width="9.140625" style="5"/>
  </cols>
  <sheetData>
    <row r="1" spans="1:9" ht="15.75" x14ac:dyDescent="0.25">
      <c r="E1" s="7" t="s">
        <v>9</v>
      </c>
    </row>
    <row r="2" spans="1:9" ht="15.75" x14ac:dyDescent="0.25">
      <c r="E2" s="8"/>
    </row>
    <row r="3" spans="1:9" x14ac:dyDescent="0.25">
      <c r="H3" s="149">
        <f ca="1">TODAY()</f>
        <v>46171</v>
      </c>
      <c r="I3" s="149"/>
    </row>
    <row r="4" spans="1:9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6" t="s">
        <v>11</v>
      </c>
      <c r="B5" s="15"/>
      <c r="C5" s="150" t="s">
        <v>116</v>
      </c>
      <c r="D5" s="150"/>
      <c r="E5" s="150"/>
      <c r="F5" s="150"/>
      <c r="G5" s="150"/>
      <c r="H5" s="150"/>
      <c r="I5" s="15"/>
    </row>
    <row r="6" spans="1:9" x14ac:dyDescent="0.25">
      <c r="A6" s="16" t="s">
        <v>10</v>
      </c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48" t="s">
        <v>47</v>
      </c>
      <c r="B7" s="148"/>
      <c r="C7" s="148"/>
      <c r="D7" s="148"/>
      <c r="E7" s="148"/>
      <c r="F7" s="148"/>
      <c r="G7" s="148"/>
      <c r="H7" s="148"/>
      <c r="I7" s="148"/>
    </row>
    <row r="8" spans="1:9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6" t="s">
        <v>12</v>
      </c>
    </row>
    <row r="10" spans="1:9" ht="40.5" customHeight="1" x14ac:dyDescent="0.25">
      <c r="A10" s="151" t="str">
        <f>INDEX(Лист3!C:C,MATCH(A7,Лист3!B:B,0))</f>
        <v>Продукты питания</v>
      </c>
      <c r="B10" s="151"/>
      <c r="C10" s="151"/>
      <c r="D10" s="151"/>
      <c r="E10" s="151"/>
      <c r="F10" s="151"/>
      <c r="G10" s="151"/>
      <c r="H10" s="151"/>
      <c r="I10" s="151"/>
    </row>
    <row r="11" spans="1:9" x14ac:dyDescent="0.25">
      <c r="A11" s="14" t="s">
        <v>25</v>
      </c>
      <c r="B11" s="9"/>
      <c r="E11" s="9"/>
      <c r="F11" s="9"/>
      <c r="G11" s="9"/>
      <c r="H11" s="9"/>
      <c r="I11" s="9"/>
    </row>
    <row r="12" spans="1:9" ht="31.5" customHeight="1" x14ac:dyDescent="0.25">
      <c r="A12" s="17">
        <v>158652.5</v>
      </c>
      <c r="B12" s="151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51"/>
      <c r="D12" s="151"/>
      <c r="E12" s="151"/>
      <c r="F12" s="151"/>
      <c r="G12" s="151"/>
      <c r="H12" s="151"/>
      <c r="I12" s="151"/>
    </row>
    <row r="13" spans="1:9" x14ac:dyDescent="0.25">
      <c r="A13" s="10"/>
    </row>
    <row r="14" spans="1:9" x14ac:dyDescent="0.25">
      <c r="A14" s="6" t="s">
        <v>13</v>
      </c>
    </row>
    <row r="15" spans="1:9" ht="189.75" customHeight="1" x14ac:dyDescent="0.25">
      <c r="A15" s="151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51"/>
      <c r="C15" s="151"/>
      <c r="D15" s="151"/>
      <c r="E15" s="151"/>
      <c r="F15" s="151"/>
      <c r="G15" s="151"/>
      <c r="H15" s="151"/>
      <c r="I15" s="151"/>
    </row>
    <row r="18" spans="1:8" x14ac:dyDescent="0.25">
      <c r="A18" s="5" t="s">
        <v>14</v>
      </c>
      <c r="H18" s="5" t="s">
        <v>15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2"/>
  <sheetViews>
    <sheetView tabSelected="1" zoomScaleNormal="100" workbookViewId="0">
      <selection activeCell="M13" sqref="M13"/>
    </sheetView>
  </sheetViews>
  <sheetFormatPr defaultColWidth="9.140625" defaultRowHeight="14.25" x14ac:dyDescent="0.2"/>
  <cols>
    <col min="1" max="1" width="3.7109375" style="89" bestFit="1" customWidth="1"/>
    <col min="2" max="2" width="39.5703125" style="89" bestFit="1" customWidth="1"/>
    <col min="3" max="5" width="19.7109375" style="89" customWidth="1"/>
    <col min="6" max="6" width="10.85546875" style="89" bestFit="1" customWidth="1"/>
    <col min="7" max="7" width="16" style="89" bestFit="1" customWidth="1"/>
    <col min="8" max="8" width="15.140625" style="89" bestFit="1" customWidth="1"/>
    <col min="9" max="9" width="5.85546875" style="89" bestFit="1" customWidth="1"/>
    <col min="10" max="10" width="9.7109375" style="89" bestFit="1" customWidth="1"/>
    <col min="11" max="11" width="17.140625" style="89" bestFit="1" customWidth="1"/>
    <col min="12" max="12" width="12.42578125" style="89" bestFit="1" customWidth="1"/>
    <col min="13" max="16384" width="9.140625" style="89"/>
  </cols>
  <sheetData>
    <row r="1" spans="1:19" ht="33.75" customHeight="1" x14ac:dyDescent="0.2">
      <c r="D1" s="154" t="s">
        <v>18</v>
      </c>
      <c r="E1" s="155"/>
      <c r="F1" s="155"/>
      <c r="G1" s="155"/>
      <c r="H1" s="155"/>
      <c r="I1" s="155"/>
      <c r="J1" s="153"/>
      <c r="K1" s="153"/>
      <c r="L1" s="153"/>
    </row>
    <row r="2" spans="1:19" x14ac:dyDescent="0.2">
      <c r="D2" s="72"/>
      <c r="E2" s="72"/>
      <c r="F2" s="72"/>
      <c r="G2" s="72"/>
      <c r="H2" s="72"/>
      <c r="I2" s="72"/>
      <c r="J2" s="72"/>
      <c r="K2" s="158">
        <f ca="1">TODAY()</f>
        <v>46171</v>
      </c>
      <c r="L2" s="158"/>
      <c r="M2" s="72"/>
      <c r="N2" s="72"/>
      <c r="O2" s="72"/>
      <c r="P2" s="72"/>
      <c r="Q2" s="72"/>
      <c r="R2" s="72"/>
      <c r="S2" s="72"/>
    </row>
    <row r="3" spans="1:19" ht="66" customHeight="1" x14ac:dyDescent="0.2">
      <c r="A3" s="156" t="s">
        <v>172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72"/>
      <c r="N3" s="72"/>
      <c r="O3" s="72"/>
      <c r="P3" s="72"/>
      <c r="Q3" s="72"/>
      <c r="R3" s="72"/>
      <c r="S3" s="72"/>
    </row>
    <row r="4" spans="1:19" x14ac:dyDescent="0.2">
      <c r="F4" s="73"/>
      <c r="G4" s="73"/>
      <c r="H4" s="73"/>
      <c r="L4" s="89" t="s">
        <v>16</v>
      </c>
    </row>
    <row r="5" spans="1:19" ht="71.25" x14ac:dyDescent="0.2">
      <c r="A5" s="74" t="s">
        <v>4</v>
      </c>
      <c r="B5" s="74" t="s">
        <v>1</v>
      </c>
      <c r="C5" s="75" t="s">
        <v>173</v>
      </c>
      <c r="D5" s="75" t="s">
        <v>174</v>
      </c>
      <c r="E5" s="75" t="s">
        <v>175</v>
      </c>
      <c r="F5" s="76" t="s">
        <v>0</v>
      </c>
      <c r="G5" s="76" t="s">
        <v>2</v>
      </c>
      <c r="H5" s="76" t="s">
        <v>5</v>
      </c>
      <c r="I5" s="76" t="s">
        <v>7</v>
      </c>
      <c r="J5" s="76" t="s">
        <v>8</v>
      </c>
      <c r="K5" s="76" t="s">
        <v>171</v>
      </c>
      <c r="L5" s="76" t="s">
        <v>6</v>
      </c>
    </row>
    <row r="6" spans="1:19" ht="42.75" x14ac:dyDescent="0.2">
      <c r="A6" s="105">
        <v>1</v>
      </c>
      <c r="B6" s="106" t="s">
        <v>178</v>
      </c>
      <c r="C6" s="107">
        <v>99.94</v>
      </c>
      <c r="D6" s="107">
        <v>102.4</v>
      </c>
      <c r="E6" s="107">
        <v>97.7</v>
      </c>
      <c r="F6" s="108">
        <f t="shared" ref="F6" si="0">AVERAGE(C6:E6)</f>
        <v>100.01333333333334</v>
      </c>
      <c r="G6" s="108">
        <f t="shared" ref="G6" si="1">STDEVA(C6:E6)</f>
        <v>2.3508579993979519</v>
      </c>
      <c r="H6" s="109">
        <f t="shared" ref="H6" si="2">IF(F6&gt;0,STDEVA(C6:E6)/(SUM(C6:E6)/COUNTIF(C6:E6,"&gt;0")),0)</f>
        <v>2.3505445934521581E-2</v>
      </c>
      <c r="I6" s="105" t="s">
        <v>177</v>
      </c>
      <c r="J6" s="110">
        <v>12</v>
      </c>
      <c r="K6" s="107">
        <v>97.7</v>
      </c>
      <c r="L6" s="110">
        <f>K6*J6</f>
        <v>1172.4000000000001</v>
      </c>
    </row>
    <row r="7" spans="1:19" s="95" customFormat="1" ht="43.5" thickBot="1" x14ac:dyDescent="0.25">
      <c r="A7" s="96">
        <v>2</v>
      </c>
      <c r="B7" s="97" t="s">
        <v>176</v>
      </c>
      <c r="C7" s="98">
        <v>214.11</v>
      </c>
      <c r="D7" s="98">
        <v>218.61</v>
      </c>
      <c r="E7" s="98">
        <v>209.3</v>
      </c>
      <c r="F7" s="108">
        <f t="shared" ref="F7" si="3">AVERAGE(C7:E7)</f>
        <v>214.00666666666666</v>
      </c>
      <c r="G7" s="108">
        <f t="shared" ref="G7" si="4">STDEVA(C7:E7)</f>
        <v>4.6558601067185581</v>
      </c>
      <c r="H7" s="109">
        <f t="shared" ref="H7" si="5">IF(F7&gt;0,STDEVA(C7:E7)/(SUM(C7:E7)/COUNTIF(C7:E7,"&gt;0")),0)</f>
        <v>2.1755677891896943E-2</v>
      </c>
      <c r="I7" s="105" t="s">
        <v>177</v>
      </c>
      <c r="J7" s="99">
        <v>42</v>
      </c>
      <c r="K7" s="98">
        <v>209.3</v>
      </c>
      <c r="L7" s="110">
        <f>K7*J7</f>
        <v>8790.6</v>
      </c>
    </row>
    <row r="8" spans="1:19" ht="15" thickBot="1" x14ac:dyDescent="0.25">
      <c r="A8" s="100"/>
      <c r="B8" s="101"/>
      <c r="C8" s="101"/>
      <c r="D8" s="101"/>
      <c r="E8" s="101"/>
      <c r="F8" s="101"/>
      <c r="G8" s="101"/>
      <c r="H8" s="102"/>
      <c r="I8" s="101"/>
      <c r="J8" s="101"/>
      <c r="K8" s="103" t="s">
        <v>3</v>
      </c>
      <c r="L8" s="104">
        <f>SUM(L6:L7)</f>
        <v>9963</v>
      </c>
    </row>
    <row r="9" spans="1:19" x14ac:dyDescent="0.2">
      <c r="H9" s="77"/>
      <c r="K9" s="90"/>
      <c r="L9" s="91"/>
    </row>
    <row r="10" spans="1:19" x14ac:dyDescent="0.2">
      <c r="H10" s="77"/>
      <c r="K10" s="90"/>
      <c r="L10" s="91"/>
    </row>
    <row r="11" spans="1:19" x14ac:dyDescent="0.2">
      <c r="H11" s="77"/>
      <c r="K11" s="90"/>
      <c r="L11" s="91"/>
    </row>
    <row r="12" spans="1:19" ht="29.25" customHeight="1" x14ac:dyDescent="0.2">
      <c r="H12" s="77"/>
      <c r="K12" s="90"/>
      <c r="L12" s="91"/>
    </row>
    <row r="13" spans="1:19" x14ac:dyDescent="0.2">
      <c r="H13" s="77"/>
      <c r="K13" s="90"/>
      <c r="L13" s="91"/>
    </row>
    <row r="14" spans="1:19" x14ac:dyDescent="0.2">
      <c r="H14" s="77"/>
      <c r="K14" s="90"/>
      <c r="L14" s="91"/>
    </row>
    <row r="15" spans="1:19" x14ac:dyDescent="0.2">
      <c r="G15" s="78">
        <v>0.01</v>
      </c>
      <c r="H15" s="79">
        <f>D18*0.01</f>
        <v>99.63</v>
      </c>
      <c r="K15" s="90"/>
      <c r="L15" s="91"/>
    </row>
    <row r="16" spans="1:19" ht="15" customHeight="1" x14ac:dyDescent="0.2">
      <c r="G16" s="80">
        <v>0.05</v>
      </c>
      <c r="H16" s="79">
        <f>D18*0.05</f>
        <v>498.15000000000003</v>
      </c>
      <c r="K16" s="90"/>
      <c r="L16" s="91"/>
    </row>
    <row r="17" spans="1:12" s="1" customFormat="1" ht="15.75" hidden="1" x14ac:dyDescent="0.25">
      <c r="B17" s="159"/>
      <c r="C17" s="160"/>
      <c r="H17" s="3"/>
      <c r="K17" s="2"/>
      <c r="L17" s="4"/>
    </row>
    <row r="18" spans="1:12" ht="15.75" customHeight="1" x14ac:dyDescent="0.2">
      <c r="A18" s="73"/>
      <c r="B18" s="81" t="s">
        <v>119</v>
      </c>
      <c r="C18" s="82"/>
      <c r="D18" s="83">
        <f>(L8)</f>
        <v>9963</v>
      </c>
      <c r="E18" s="92" t="str">
        <f>TEXT(TRUNC(TEXT(D18,n0)),"# ##0")&amp;" ("&amp;SUBSTITUTE(SUBSTITUTE(PROPER(INDEX(n_4,MID(TEXT(D18,n0),1,1)+1)&amp;INDEX(n0x,MID(TEXT(D18,n0),2,1)+1,MID(TEXT(D18,n0),3,1)+1)&amp;IF(-MID(TEXT(D18,n0),1,3),"миллиард"&amp;VLOOKUP(MID(TEXT(D18,n0),3,1)*AND(MID(TEXT(D18,n0),2,1)-1),мил,2),"")&amp;INDEX(n_4,MID(TEXT(D18,n0),4,1)+1)&amp;INDEX(n0x,MID(TEXT(D18,n0),5,1)+1,MID(TEXT(D18,n0),6,1)+1)&amp;IF(-MID(TEXT(D18,n0),4,3),"миллион"&amp;VLOOKUP(MID(TEXT(D18,n0),6,1)*AND(MID(TEXT(D18,n0),5,1)-1),мил,2),"")&amp;INDEX(n_4,MID(TEXT(D18,n0),7,1)+1)&amp;INDEX(n1x,MID(TEXT(D18,n0),8,1)+1,MID(TEXT(D18,n0),9,1)+1)&amp;IF(-MID(TEXT(D18,n0),7,3),VLOOKUP(MID(TEXT(D18,n0),9,1)*AND(MID(TEXT(D18,n0),8,1)-1),тыс,2),"")&amp;INDEX(n_4,MID(TEXT(D18,n0),10,1)+1)&amp;INDEX(n0x,MID(TEXT(D18,n0),11,1)+1,MID(TEXT(D18,n0),12,1)+1)),"z"," ")&amp;IF(TRUNC(TEXT(D18,n0)),"","Ноль ")&amp;"рубл"&amp;VLOOKUP(MOD(MAX(MOD(MID(TEXT(D18,n0),11,2)-11,100),9),10),{0,"ь ";1,"я ";4,"ей "},2)," рубл",") рубл")&amp;RIGHT(TEXT(D18,n0),2)&amp;"0 коп."</f>
        <v>9 963 (Девять тысяч девятьсот шестьдесят три) рубля ,00 коп.</v>
      </c>
      <c r="H18" s="77"/>
      <c r="K18" s="90"/>
      <c r="L18" s="91"/>
    </row>
    <row r="19" spans="1:12" ht="20.25" customHeight="1" x14ac:dyDescent="0.2">
      <c r="B19" s="84"/>
      <c r="C19" s="84"/>
      <c r="D19" s="85"/>
      <c r="E19" s="92"/>
      <c r="F19" s="73"/>
      <c r="G19" s="73"/>
      <c r="H19" s="73"/>
      <c r="I19" s="73"/>
      <c r="J19" s="73"/>
      <c r="K19" s="73"/>
    </row>
    <row r="20" spans="1:12" ht="35.25" customHeight="1" x14ac:dyDescent="0.2">
      <c r="A20" s="152" t="s">
        <v>118</v>
      </c>
      <c r="B20" s="152"/>
      <c r="C20" s="152"/>
      <c r="D20" s="152"/>
      <c r="E20" s="152"/>
      <c r="F20" s="152"/>
      <c r="G20" s="152"/>
      <c r="H20" s="152"/>
      <c r="I20" s="73"/>
      <c r="J20" s="73"/>
      <c r="K20" s="73"/>
    </row>
    <row r="21" spans="1:12" s="94" customFormat="1" ht="35.25" customHeight="1" x14ac:dyDescent="0.2">
      <c r="A21" s="93"/>
      <c r="B21" s="93"/>
      <c r="C21" s="93"/>
      <c r="D21" s="93"/>
      <c r="E21" s="93"/>
      <c r="F21" s="93"/>
      <c r="G21" s="93"/>
      <c r="H21" s="93"/>
      <c r="I21" s="73"/>
      <c r="J21" s="73"/>
      <c r="K21" s="73"/>
    </row>
    <row r="22" spans="1:12" x14ac:dyDescent="0.2">
      <c r="B22" s="86" t="s">
        <v>117</v>
      </c>
      <c r="E22" s="92"/>
      <c r="F22" s="73"/>
      <c r="G22" s="87"/>
      <c r="H22" s="73"/>
      <c r="I22" s="73"/>
      <c r="J22" s="73"/>
      <c r="K22" s="73"/>
    </row>
    <row r="23" spans="1:12" s="88" customFormat="1" x14ac:dyDescent="0.2">
      <c r="B23" s="88" t="s">
        <v>170</v>
      </c>
      <c r="H23" s="88" t="s">
        <v>120</v>
      </c>
    </row>
    <row r="24" spans="1:12" s="88" customFormat="1" x14ac:dyDescent="0.2"/>
    <row r="25" spans="1:12" x14ac:dyDescent="0.2">
      <c r="H25" s="77"/>
    </row>
    <row r="26" spans="1:12" x14ac:dyDescent="0.2">
      <c r="H26" s="77"/>
    </row>
    <row r="27" spans="1:12" x14ac:dyDescent="0.2">
      <c r="H27" s="77"/>
    </row>
    <row r="28" spans="1:12" x14ac:dyDescent="0.2">
      <c r="H28" s="77"/>
    </row>
    <row r="29" spans="1:12" x14ac:dyDescent="0.2">
      <c r="H29" s="77"/>
    </row>
    <row r="30" spans="1:12" x14ac:dyDescent="0.2">
      <c r="H30" s="77"/>
    </row>
    <row r="31" spans="1:12" x14ac:dyDescent="0.2">
      <c r="H31" s="77"/>
    </row>
    <row r="32" spans="1:12" x14ac:dyDescent="0.2">
      <c r="H32" s="77"/>
    </row>
    <row r="33" spans="8:8" x14ac:dyDescent="0.2">
      <c r="H33" s="77"/>
    </row>
    <row r="34" spans="8:8" x14ac:dyDescent="0.2">
      <c r="H34" s="77"/>
    </row>
    <row r="35" spans="8:8" x14ac:dyDescent="0.2">
      <c r="H35" s="77"/>
    </row>
    <row r="36" spans="8:8" x14ac:dyDescent="0.2">
      <c r="H36" s="77"/>
    </row>
    <row r="37" spans="8:8" x14ac:dyDescent="0.2">
      <c r="H37" s="77"/>
    </row>
    <row r="38" spans="8:8" x14ac:dyDescent="0.2">
      <c r="H38" s="77"/>
    </row>
    <row r="39" spans="8:8" x14ac:dyDescent="0.2">
      <c r="H39" s="77"/>
    </row>
    <row r="40" spans="8:8" x14ac:dyDescent="0.2">
      <c r="H40" s="77"/>
    </row>
    <row r="41" spans="8:8" x14ac:dyDescent="0.2">
      <c r="H41" s="77"/>
    </row>
    <row r="42" spans="8:8" x14ac:dyDescent="0.2">
      <c r="H42" s="77"/>
    </row>
    <row r="43" spans="8:8" x14ac:dyDescent="0.2">
      <c r="H43" s="77"/>
    </row>
    <row r="44" spans="8:8" x14ac:dyDescent="0.2">
      <c r="H44" s="77"/>
    </row>
    <row r="45" spans="8:8" x14ac:dyDescent="0.2">
      <c r="H45" s="77"/>
    </row>
    <row r="46" spans="8:8" x14ac:dyDescent="0.2">
      <c r="H46" s="77"/>
    </row>
    <row r="47" spans="8:8" x14ac:dyDescent="0.2">
      <c r="H47" s="77"/>
    </row>
    <row r="48" spans="8:8" x14ac:dyDescent="0.2">
      <c r="H48" s="77"/>
    </row>
    <row r="49" spans="8:8" x14ac:dyDescent="0.2">
      <c r="H49" s="77"/>
    </row>
    <row r="50" spans="8:8" x14ac:dyDescent="0.2">
      <c r="H50" s="77"/>
    </row>
    <row r="51" spans="8:8" x14ac:dyDescent="0.2">
      <c r="H51" s="77"/>
    </row>
    <row r="52" spans="8:8" x14ac:dyDescent="0.2">
      <c r="H52" s="77"/>
    </row>
    <row r="53" spans="8:8" x14ac:dyDescent="0.2">
      <c r="H53" s="77"/>
    </row>
    <row r="54" spans="8:8" x14ac:dyDescent="0.2">
      <c r="H54" s="77"/>
    </row>
    <row r="55" spans="8:8" x14ac:dyDescent="0.2">
      <c r="H55" s="77"/>
    </row>
    <row r="56" spans="8:8" x14ac:dyDescent="0.2">
      <c r="H56" s="77"/>
    </row>
    <row r="57" spans="8:8" x14ac:dyDescent="0.2">
      <c r="H57" s="77"/>
    </row>
    <row r="58" spans="8:8" x14ac:dyDescent="0.2">
      <c r="H58" s="77"/>
    </row>
    <row r="59" spans="8:8" x14ac:dyDescent="0.2">
      <c r="H59" s="77"/>
    </row>
    <row r="60" spans="8:8" x14ac:dyDescent="0.2">
      <c r="H60" s="77"/>
    </row>
    <row r="61" spans="8:8" x14ac:dyDescent="0.2">
      <c r="H61" s="77"/>
    </row>
    <row r="62" spans="8:8" x14ac:dyDescent="0.2">
      <c r="H62" s="77"/>
    </row>
    <row r="63" spans="8:8" x14ac:dyDescent="0.2">
      <c r="H63" s="77"/>
    </row>
    <row r="64" spans="8:8" x14ac:dyDescent="0.2">
      <c r="H64" s="77"/>
    </row>
    <row r="65" spans="8:8" x14ac:dyDescent="0.2">
      <c r="H65" s="77"/>
    </row>
    <row r="66" spans="8:8" x14ac:dyDescent="0.2">
      <c r="H66" s="77"/>
    </row>
    <row r="67" spans="8:8" x14ac:dyDescent="0.2">
      <c r="H67" s="77"/>
    </row>
    <row r="68" spans="8:8" x14ac:dyDescent="0.2">
      <c r="H68" s="77"/>
    </row>
    <row r="69" spans="8:8" x14ac:dyDescent="0.2">
      <c r="H69" s="77"/>
    </row>
    <row r="70" spans="8:8" x14ac:dyDescent="0.2">
      <c r="H70" s="77"/>
    </row>
    <row r="71" spans="8:8" x14ac:dyDescent="0.2">
      <c r="H71" s="77"/>
    </row>
    <row r="72" spans="8:8" x14ac:dyDescent="0.2">
      <c r="H72" s="77"/>
    </row>
    <row r="73" spans="8:8" x14ac:dyDescent="0.2">
      <c r="H73" s="77"/>
    </row>
    <row r="74" spans="8:8" x14ac:dyDescent="0.2">
      <c r="H74" s="77"/>
    </row>
    <row r="75" spans="8:8" x14ac:dyDescent="0.2">
      <c r="H75" s="77"/>
    </row>
    <row r="76" spans="8:8" x14ac:dyDescent="0.2">
      <c r="H76" s="77"/>
    </row>
    <row r="77" spans="8:8" x14ac:dyDescent="0.2">
      <c r="H77" s="77"/>
    </row>
    <row r="78" spans="8:8" x14ac:dyDescent="0.2">
      <c r="H78" s="77"/>
    </row>
    <row r="79" spans="8:8" x14ac:dyDescent="0.2">
      <c r="H79" s="77"/>
    </row>
    <row r="80" spans="8:8" x14ac:dyDescent="0.2">
      <c r="H80" s="77"/>
    </row>
    <row r="81" spans="8:8" x14ac:dyDescent="0.2">
      <c r="H81" s="77"/>
    </row>
    <row r="82" spans="8:8" x14ac:dyDescent="0.2">
      <c r="H82" s="77"/>
    </row>
    <row r="83" spans="8:8" x14ac:dyDescent="0.2">
      <c r="H83" s="77"/>
    </row>
    <row r="84" spans="8:8" x14ac:dyDescent="0.2">
      <c r="H84" s="77"/>
    </row>
    <row r="85" spans="8:8" x14ac:dyDescent="0.2">
      <c r="H85" s="77"/>
    </row>
    <row r="86" spans="8:8" x14ac:dyDescent="0.2">
      <c r="H86" s="77"/>
    </row>
    <row r="87" spans="8:8" x14ac:dyDescent="0.2">
      <c r="H87" s="77"/>
    </row>
    <row r="88" spans="8:8" x14ac:dyDescent="0.2">
      <c r="H88" s="77"/>
    </row>
    <row r="89" spans="8:8" x14ac:dyDescent="0.2">
      <c r="H89" s="77"/>
    </row>
    <row r="90" spans="8:8" x14ac:dyDescent="0.2">
      <c r="H90" s="77"/>
    </row>
    <row r="91" spans="8:8" x14ac:dyDescent="0.2">
      <c r="H91" s="77"/>
    </row>
    <row r="92" spans="8:8" x14ac:dyDescent="0.2">
      <c r="H92" s="77"/>
    </row>
    <row r="93" spans="8:8" x14ac:dyDescent="0.2">
      <c r="H93" s="77"/>
    </row>
    <row r="94" spans="8:8" x14ac:dyDescent="0.2">
      <c r="H94" s="77"/>
    </row>
    <row r="95" spans="8:8" x14ac:dyDescent="0.2">
      <c r="H95" s="77"/>
    </row>
    <row r="96" spans="8:8" x14ac:dyDescent="0.2">
      <c r="H96" s="77"/>
    </row>
    <row r="97" spans="8:8" x14ac:dyDescent="0.2">
      <c r="H97" s="77"/>
    </row>
    <row r="98" spans="8:8" x14ac:dyDescent="0.2">
      <c r="H98" s="77"/>
    </row>
    <row r="99" spans="8:8" x14ac:dyDescent="0.2">
      <c r="H99" s="77"/>
    </row>
    <row r="100" spans="8:8" x14ac:dyDescent="0.2">
      <c r="H100" s="77"/>
    </row>
    <row r="101" spans="8:8" x14ac:dyDescent="0.2">
      <c r="H101" s="77"/>
    </row>
    <row r="102" spans="8:8" x14ac:dyDescent="0.2">
      <c r="H102" s="77"/>
    </row>
    <row r="103" spans="8:8" x14ac:dyDescent="0.2">
      <c r="H103" s="77"/>
    </row>
    <row r="104" spans="8:8" x14ac:dyDescent="0.2">
      <c r="H104" s="77"/>
    </row>
    <row r="105" spans="8:8" x14ac:dyDescent="0.2">
      <c r="H105" s="77"/>
    </row>
    <row r="106" spans="8:8" x14ac:dyDescent="0.2">
      <c r="H106" s="77"/>
    </row>
    <row r="107" spans="8:8" x14ac:dyDescent="0.2">
      <c r="H107" s="77"/>
    </row>
    <row r="108" spans="8:8" x14ac:dyDescent="0.2">
      <c r="H108" s="77"/>
    </row>
    <row r="109" spans="8:8" x14ac:dyDescent="0.2">
      <c r="H109" s="77"/>
    </row>
    <row r="110" spans="8:8" x14ac:dyDescent="0.2">
      <c r="H110" s="77"/>
    </row>
    <row r="111" spans="8:8" x14ac:dyDescent="0.2">
      <c r="H111" s="77"/>
    </row>
    <row r="112" spans="8:8" x14ac:dyDescent="0.2">
      <c r="H112" s="77"/>
    </row>
    <row r="113" spans="8:8" x14ac:dyDescent="0.2">
      <c r="H113" s="77"/>
    </row>
    <row r="114" spans="8:8" x14ac:dyDescent="0.2">
      <c r="H114" s="77"/>
    </row>
    <row r="115" spans="8:8" x14ac:dyDescent="0.2">
      <c r="H115" s="77"/>
    </row>
    <row r="116" spans="8:8" x14ac:dyDescent="0.2">
      <c r="H116" s="77"/>
    </row>
    <row r="117" spans="8:8" x14ac:dyDescent="0.2">
      <c r="H117" s="77"/>
    </row>
    <row r="118" spans="8:8" x14ac:dyDescent="0.2">
      <c r="H118" s="77"/>
    </row>
    <row r="119" spans="8:8" x14ac:dyDescent="0.2">
      <c r="H119" s="77"/>
    </row>
    <row r="120" spans="8:8" x14ac:dyDescent="0.2">
      <c r="H120" s="77"/>
    </row>
    <row r="121" spans="8:8" x14ac:dyDescent="0.2">
      <c r="H121" s="77"/>
    </row>
    <row r="122" spans="8:8" x14ac:dyDescent="0.2">
      <c r="H122" s="77"/>
    </row>
    <row r="123" spans="8:8" x14ac:dyDescent="0.2">
      <c r="H123" s="77"/>
    </row>
    <row r="124" spans="8:8" x14ac:dyDescent="0.2">
      <c r="H124" s="77"/>
    </row>
    <row r="125" spans="8:8" x14ac:dyDescent="0.2">
      <c r="H125" s="77"/>
    </row>
    <row r="126" spans="8:8" x14ac:dyDescent="0.2">
      <c r="H126" s="77"/>
    </row>
    <row r="127" spans="8:8" x14ac:dyDescent="0.2">
      <c r="H127" s="77"/>
    </row>
    <row r="128" spans="8:8" x14ac:dyDescent="0.2">
      <c r="H128" s="77"/>
    </row>
    <row r="129" spans="8:8" x14ac:dyDescent="0.2">
      <c r="H129" s="77"/>
    </row>
    <row r="130" spans="8:8" x14ac:dyDescent="0.2">
      <c r="H130" s="77"/>
    </row>
    <row r="131" spans="8:8" x14ac:dyDescent="0.2">
      <c r="H131" s="77"/>
    </row>
    <row r="132" spans="8:8" x14ac:dyDescent="0.2">
      <c r="H132" s="77"/>
    </row>
    <row r="133" spans="8:8" x14ac:dyDescent="0.2">
      <c r="H133" s="77"/>
    </row>
    <row r="134" spans="8:8" x14ac:dyDescent="0.2">
      <c r="H134" s="77"/>
    </row>
    <row r="135" spans="8:8" x14ac:dyDescent="0.2">
      <c r="H135" s="77"/>
    </row>
    <row r="136" spans="8:8" x14ac:dyDescent="0.2">
      <c r="H136" s="77"/>
    </row>
    <row r="137" spans="8:8" x14ac:dyDescent="0.2">
      <c r="H137" s="77"/>
    </row>
    <row r="138" spans="8:8" x14ac:dyDescent="0.2">
      <c r="H138" s="77"/>
    </row>
    <row r="139" spans="8:8" x14ac:dyDescent="0.2">
      <c r="H139" s="77"/>
    </row>
    <row r="140" spans="8:8" x14ac:dyDescent="0.2">
      <c r="H140" s="77"/>
    </row>
    <row r="141" spans="8:8" x14ac:dyDescent="0.2">
      <c r="H141" s="77"/>
    </row>
    <row r="142" spans="8:8" x14ac:dyDescent="0.2">
      <c r="H142" s="77"/>
    </row>
    <row r="143" spans="8:8" x14ac:dyDescent="0.2">
      <c r="H143" s="77"/>
    </row>
    <row r="144" spans="8:8" x14ac:dyDescent="0.2">
      <c r="H144" s="77"/>
    </row>
    <row r="145" spans="8:8" x14ac:dyDescent="0.2">
      <c r="H145" s="77"/>
    </row>
    <row r="146" spans="8:8" x14ac:dyDescent="0.2">
      <c r="H146" s="77"/>
    </row>
    <row r="147" spans="8:8" x14ac:dyDescent="0.2">
      <c r="H147" s="77"/>
    </row>
    <row r="148" spans="8:8" x14ac:dyDescent="0.2">
      <c r="H148" s="77"/>
    </row>
    <row r="149" spans="8:8" x14ac:dyDescent="0.2">
      <c r="H149" s="77"/>
    </row>
    <row r="150" spans="8:8" x14ac:dyDescent="0.2">
      <c r="H150" s="77"/>
    </row>
    <row r="151" spans="8:8" x14ac:dyDescent="0.2">
      <c r="H151" s="77"/>
    </row>
    <row r="152" spans="8:8" x14ac:dyDescent="0.2">
      <c r="H152" s="77"/>
    </row>
    <row r="153" spans="8:8" x14ac:dyDescent="0.2">
      <c r="H153" s="77"/>
    </row>
    <row r="154" spans="8:8" x14ac:dyDescent="0.2">
      <c r="H154" s="77"/>
    </row>
    <row r="155" spans="8:8" x14ac:dyDescent="0.2">
      <c r="H155" s="77"/>
    </row>
    <row r="156" spans="8:8" x14ac:dyDescent="0.2">
      <c r="H156" s="77"/>
    </row>
    <row r="157" spans="8:8" x14ac:dyDescent="0.2">
      <c r="H157" s="77"/>
    </row>
    <row r="158" spans="8:8" x14ac:dyDescent="0.2">
      <c r="H158" s="77"/>
    </row>
    <row r="159" spans="8:8" x14ac:dyDescent="0.2">
      <c r="H159" s="77"/>
    </row>
    <row r="160" spans="8:8" x14ac:dyDescent="0.2">
      <c r="H160" s="77"/>
    </row>
    <row r="161" spans="8:8" x14ac:dyDescent="0.2">
      <c r="H161" s="77"/>
    </row>
    <row r="162" spans="8:8" x14ac:dyDescent="0.2">
      <c r="H162" s="77"/>
    </row>
    <row r="163" spans="8:8" x14ac:dyDescent="0.2">
      <c r="H163" s="77"/>
    </row>
    <row r="164" spans="8:8" x14ac:dyDescent="0.2">
      <c r="H164" s="77"/>
    </row>
    <row r="165" spans="8:8" x14ac:dyDescent="0.2">
      <c r="H165" s="77"/>
    </row>
    <row r="166" spans="8:8" x14ac:dyDescent="0.2">
      <c r="H166" s="77"/>
    </row>
    <row r="167" spans="8:8" x14ac:dyDescent="0.2">
      <c r="H167" s="77"/>
    </row>
    <row r="168" spans="8:8" x14ac:dyDescent="0.2">
      <c r="H168" s="77"/>
    </row>
    <row r="169" spans="8:8" x14ac:dyDescent="0.2">
      <c r="H169" s="77"/>
    </row>
    <row r="170" spans="8:8" x14ac:dyDescent="0.2">
      <c r="H170" s="77"/>
    </row>
    <row r="171" spans="8:8" x14ac:dyDescent="0.2">
      <c r="H171" s="77"/>
    </row>
    <row r="172" spans="8:8" x14ac:dyDescent="0.2">
      <c r="H172" s="77"/>
    </row>
    <row r="173" spans="8:8" x14ac:dyDescent="0.2">
      <c r="H173" s="77"/>
    </row>
    <row r="174" spans="8:8" x14ac:dyDescent="0.2">
      <c r="H174" s="77"/>
    </row>
    <row r="175" spans="8:8" x14ac:dyDescent="0.2">
      <c r="H175" s="77"/>
    </row>
    <row r="176" spans="8:8" x14ac:dyDescent="0.2">
      <c r="H176" s="77"/>
    </row>
    <row r="177" spans="8:8" x14ac:dyDescent="0.2">
      <c r="H177" s="77"/>
    </row>
    <row r="178" spans="8:8" x14ac:dyDescent="0.2">
      <c r="H178" s="77"/>
    </row>
    <row r="179" spans="8:8" x14ac:dyDescent="0.2">
      <c r="H179" s="77"/>
    </row>
    <row r="180" spans="8:8" x14ac:dyDescent="0.2">
      <c r="H180" s="77"/>
    </row>
    <row r="181" spans="8:8" x14ac:dyDescent="0.2">
      <c r="H181" s="77"/>
    </row>
    <row r="182" spans="8:8" x14ac:dyDescent="0.2">
      <c r="H182" s="77"/>
    </row>
    <row r="183" spans="8:8" x14ac:dyDescent="0.2">
      <c r="H183" s="77"/>
    </row>
    <row r="184" spans="8:8" x14ac:dyDescent="0.2">
      <c r="H184" s="77"/>
    </row>
    <row r="185" spans="8:8" x14ac:dyDescent="0.2">
      <c r="H185" s="77"/>
    </row>
    <row r="186" spans="8:8" x14ac:dyDescent="0.2">
      <c r="H186" s="77"/>
    </row>
    <row r="187" spans="8:8" x14ac:dyDescent="0.2">
      <c r="H187" s="77"/>
    </row>
    <row r="188" spans="8:8" x14ac:dyDescent="0.2">
      <c r="H188" s="77"/>
    </row>
    <row r="189" spans="8:8" x14ac:dyDescent="0.2">
      <c r="H189" s="77"/>
    </row>
    <row r="190" spans="8:8" x14ac:dyDescent="0.2">
      <c r="H190" s="77"/>
    </row>
    <row r="191" spans="8:8" x14ac:dyDescent="0.2">
      <c r="H191" s="77"/>
    </row>
    <row r="192" spans="8:8" x14ac:dyDescent="0.2">
      <c r="H192" s="77"/>
    </row>
    <row r="193" spans="8:8" x14ac:dyDescent="0.2">
      <c r="H193" s="77"/>
    </row>
    <row r="194" spans="8:8" x14ac:dyDescent="0.2">
      <c r="H194" s="77"/>
    </row>
    <row r="195" spans="8:8" x14ac:dyDescent="0.2">
      <c r="H195" s="77"/>
    </row>
    <row r="196" spans="8:8" x14ac:dyDescent="0.2">
      <c r="H196" s="77"/>
    </row>
    <row r="197" spans="8:8" x14ac:dyDescent="0.2">
      <c r="H197" s="77"/>
    </row>
    <row r="198" spans="8:8" x14ac:dyDescent="0.2">
      <c r="H198" s="77"/>
    </row>
    <row r="199" spans="8:8" x14ac:dyDescent="0.2">
      <c r="H199" s="77"/>
    </row>
    <row r="200" spans="8:8" x14ac:dyDescent="0.2">
      <c r="H200" s="77"/>
    </row>
    <row r="201" spans="8:8" x14ac:dyDescent="0.2">
      <c r="H201" s="77"/>
    </row>
    <row r="202" spans="8:8" x14ac:dyDescent="0.2">
      <c r="H202" s="77"/>
    </row>
    <row r="203" spans="8:8" x14ac:dyDescent="0.2">
      <c r="H203" s="77"/>
    </row>
    <row r="204" spans="8:8" x14ac:dyDescent="0.2">
      <c r="H204" s="77"/>
    </row>
    <row r="205" spans="8:8" x14ac:dyDescent="0.2">
      <c r="H205" s="77"/>
    </row>
    <row r="206" spans="8:8" x14ac:dyDescent="0.2">
      <c r="H206" s="77"/>
    </row>
    <row r="207" spans="8:8" x14ac:dyDescent="0.2">
      <c r="H207" s="77"/>
    </row>
    <row r="208" spans="8:8" x14ac:dyDescent="0.2">
      <c r="H208" s="77"/>
    </row>
    <row r="209" spans="8:8" x14ac:dyDescent="0.2">
      <c r="H209" s="77"/>
    </row>
    <row r="210" spans="8:8" x14ac:dyDescent="0.2">
      <c r="H210" s="77"/>
    </row>
    <row r="211" spans="8:8" x14ac:dyDescent="0.2">
      <c r="H211" s="77"/>
    </row>
    <row r="212" spans="8:8" x14ac:dyDescent="0.2">
      <c r="H212" s="77"/>
    </row>
    <row r="213" spans="8:8" x14ac:dyDescent="0.2">
      <c r="H213" s="77"/>
    </row>
    <row r="214" spans="8:8" x14ac:dyDescent="0.2">
      <c r="H214" s="77"/>
    </row>
    <row r="215" spans="8:8" x14ac:dyDescent="0.2">
      <c r="H215" s="77"/>
    </row>
    <row r="216" spans="8:8" x14ac:dyDescent="0.2">
      <c r="H216" s="77"/>
    </row>
    <row r="217" spans="8:8" x14ac:dyDescent="0.2">
      <c r="H217" s="77"/>
    </row>
    <row r="218" spans="8:8" x14ac:dyDescent="0.2">
      <c r="H218" s="77"/>
    </row>
    <row r="219" spans="8:8" x14ac:dyDescent="0.2">
      <c r="H219" s="77"/>
    </row>
    <row r="220" spans="8:8" x14ac:dyDescent="0.2">
      <c r="H220" s="77"/>
    </row>
    <row r="221" spans="8:8" x14ac:dyDescent="0.2">
      <c r="H221" s="77"/>
    </row>
    <row r="222" spans="8:8" x14ac:dyDescent="0.2">
      <c r="H222" s="77"/>
    </row>
    <row r="223" spans="8:8" x14ac:dyDescent="0.2">
      <c r="H223" s="77"/>
    </row>
    <row r="224" spans="8:8" x14ac:dyDescent="0.2">
      <c r="H224" s="77"/>
    </row>
    <row r="225" spans="8:8" x14ac:dyDescent="0.2">
      <c r="H225" s="77"/>
    </row>
    <row r="226" spans="8:8" x14ac:dyDescent="0.2">
      <c r="H226" s="77"/>
    </row>
    <row r="227" spans="8:8" x14ac:dyDescent="0.2">
      <c r="H227" s="77"/>
    </row>
    <row r="228" spans="8:8" x14ac:dyDescent="0.2">
      <c r="H228" s="77"/>
    </row>
    <row r="229" spans="8:8" x14ac:dyDescent="0.2">
      <c r="H229" s="77"/>
    </row>
    <row r="230" spans="8:8" x14ac:dyDescent="0.2">
      <c r="H230" s="77"/>
    </row>
    <row r="231" spans="8:8" x14ac:dyDescent="0.2">
      <c r="H231" s="77"/>
    </row>
    <row r="232" spans="8:8" x14ac:dyDescent="0.2">
      <c r="H232" s="77"/>
    </row>
    <row r="233" spans="8:8" x14ac:dyDescent="0.2">
      <c r="H233" s="77"/>
    </row>
    <row r="234" spans="8:8" x14ac:dyDescent="0.2">
      <c r="H234" s="77"/>
    </row>
    <row r="235" spans="8:8" x14ac:dyDescent="0.2">
      <c r="H235" s="77"/>
    </row>
    <row r="236" spans="8:8" x14ac:dyDescent="0.2">
      <c r="H236" s="77"/>
    </row>
    <row r="237" spans="8:8" x14ac:dyDescent="0.2">
      <c r="H237" s="77"/>
    </row>
    <row r="238" spans="8:8" x14ac:dyDescent="0.2">
      <c r="H238" s="77"/>
    </row>
    <row r="239" spans="8:8" x14ac:dyDescent="0.2">
      <c r="H239" s="77"/>
    </row>
    <row r="240" spans="8:8" x14ac:dyDescent="0.2">
      <c r="H240" s="77"/>
    </row>
    <row r="241" spans="8:8" x14ac:dyDescent="0.2">
      <c r="H241" s="77"/>
    </row>
    <row r="242" spans="8:8" x14ac:dyDescent="0.2">
      <c r="H242" s="77"/>
    </row>
    <row r="243" spans="8:8" x14ac:dyDescent="0.2">
      <c r="H243" s="77"/>
    </row>
    <row r="244" spans="8:8" x14ac:dyDescent="0.2">
      <c r="H244" s="77"/>
    </row>
    <row r="245" spans="8:8" x14ac:dyDescent="0.2">
      <c r="H245" s="77"/>
    </row>
    <row r="246" spans="8:8" x14ac:dyDescent="0.2">
      <c r="H246" s="77"/>
    </row>
    <row r="247" spans="8:8" x14ac:dyDescent="0.2">
      <c r="H247" s="77"/>
    </row>
    <row r="248" spans="8:8" x14ac:dyDescent="0.2">
      <c r="H248" s="77"/>
    </row>
    <row r="249" spans="8:8" x14ac:dyDescent="0.2">
      <c r="H249" s="77"/>
    </row>
    <row r="250" spans="8:8" x14ac:dyDescent="0.2">
      <c r="H250" s="77"/>
    </row>
    <row r="251" spans="8:8" x14ac:dyDescent="0.2">
      <c r="H251" s="77"/>
    </row>
    <row r="252" spans="8:8" x14ac:dyDescent="0.2">
      <c r="H252" s="77"/>
    </row>
    <row r="253" spans="8:8" x14ac:dyDescent="0.2">
      <c r="H253" s="77"/>
    </row>
    <row r="254" spans="8:8" x14ac:dyDescent="0.2">
      <c r="H254" s="77"/>
    </row>
    <row r="255" spans="8:8" x14ac:dyDescent="0.2">
      <c r="H255" s="77"/>
    </row>
    <row r="256" spans="8:8" x14ac:dyDescent="0.2">
      <c r="H256" s="77"/>
    </row>
    <row r="257" spans="8:8" x14ac:dyDescent="0.2">
      <c r="H257" s="77"/>
    </row>
    <row r="258" spans="8:8" x14ac:dyDescent="0.2">
      <c r="H258" s="77"/>
    </row>
    <row r="259" spans="8:8" x14ac:dyDescent="0.2">
      <c r="H259" s="77"/>
    </row>
    <row r="260" spans="8:8" x14ac:dyDescent="0.2">
      <c r="H260" s="77"/>
    </row>
    <row r="261" spans="8:8" x14ac:dyDescent="0.2">
      <c r="H261" s="77"/>
    </row>
    <row r="262" spans="8:8" x14ac:dyDescent="0.2">
      <c r="H262" s="77"/>
    </row>
    <row r="263" spans="8:8" x14ac:dyDescent="0.2">
      <c r="H263" s="77"/>
    </row>
    <row r="264" spans="8:8" x14ac:dyDescent="0.2">
      <c r="H264" s="77"/>
    </row>
    <row r="265" spans="8:8" x14ac:dyDescent="0.2">
      <c r="H265" s="77"/>
    </row>
    <row r="266" spans="8:8" x14ac:dyDescent="0.2">
      <c r="H266" s="77"/>
    </row>
    <row r="267" spans="8:8" x14ac:dyDescent="0.2">
      <c r="H267" s="77"/>
    </row>
    <row r="268" spans="8:8" x14ac:dyDescent="0.2">
      <c r="H268" s="77"/>
    </row>
    <row r="269" spans="8:8" x14ac:dyDescent="0.2">
      <c r="H269" s="77"/>
    </row>
    <row r="270" spans="8:8" x14ac:dyDescent="0.2">
      <c r="H270" s="77"/>
    </row>
    <row r="271" spans="8:8" x14ac:dyDescent="0.2">
      <c r="H271" s="77"/>
    </row>
    <row r="272" spans="8:8" x14ac:dyDescent="0.2">
      <c r="H272" s="77"/>
    </row>
    <row r="273" spans="8:8" x14ac:dyDescent="0.2">
      <c r="H273" s="77"/>
    </row>
    <row r="274" spans="8:8" x14ac:dyDescent="0.2">
      <c r="H274" s="77"/>
    </row>
    <row r="275" spans="8:8" x14ac:dyDescent="0.2">
      <c r="H275" s="77"/>
    </row>
    <row r="276" spans="8:8" x14ac:dyDescent="0.2">
      <c r="H276" s="77"/>
    </row>
    <row r="277" spans="8:8" x14ac:dyDescent="0.2">
      <c r="H277" s="77"/>
    </row>
    <row r="278" spans="8:8" x14ac:dyDescent="0.2">
      <c r="H278" s="77"/>
    </row>
    <row r="279" spans="8:8" x14ac:dyDescent="0.2">
      <c r="H279" s="77"/>
    </row>
    <row r="280" spans="8:8" x14ac:dyDescent="0.2">
      <c r="H280" s="77"/>
    </row>
    <row r="281" spans="8:8" x14ac:dyDescent="0.2">
      <c r="H281" s="77"/>
    </row>
    <row r="282" spans="8:8" x14ac:dyDescent="0.2">
      <c r="H282" s="77"/>
    </row>
    <row r="283" spans="8:8" x14ac:dyDescent="0.2">
      <c r="H283" s="77"/>
    </row>
    <row r="284" spans="8:8" x14ac:dyDescent="0.2">
      <c r="H284" s="77"/>
    </row>
    <row r="285" spans="8:8" x14ac:dyDescent="0.2">
      <c r="H285" s="77"/>
    </row>
    <row r="286" spans="8:8" x14ac:dyDescent="0.2">
      <c r="H286" s="77"/>
    </row>
    <row r="287" spans="8:8" x14ac:dyDescent="0.2">
      <c r="H287" s="77"/>
    </row>
    <row r="288" spans="8:8" x14ac:dyDescent="0.2">
      <c r="H288" s="77"/>
    </row>
    <row r="289" spans="8:8" x14ac:dyDescent="0.2">
      <c r="H289" s="77"/>
    </row>
    <row r="290" spans="8:8" x14ac:dyDescent="0.2">
      <c r="H290" s="77"/>
    </row>
    <row r="291" spans="8:8" x14ac:dyDescent="0.2">
      <c r="H291" s="77"/>
    </row>
    <row r="292" spans="8:8" x14ac:dyDescent="0.2">
      <c r="H292" s="77"/>
    </row>
    <row r="293" spans="8:8" x14ac:dyDescent="0.2">
      <c r="H293" s="77"/>
    </row>
    <row r="294" spans="8:8" x14ac:dyDescent="0.2">
      <c r="H294" s="77"/>
    </row>
    <row r="295" spans="8:8" x14ac:dyDescent="0.2">
      <c r="H295" s="77"/>
    </row>
    <row r="296" spans="8:8" x14ac:dyDescent="0.2">
      <c r="H296" s="77"/>
    </row>
    <row r="297" spans="8:8" x14ac:dyDescent="0.2">
      <c r="H297" s="77"/>
    </row>
    <row r="298" spans="8:8" x14ac:dyDescent="0.2">
      <c r="H298" s="77"/>
    </row>
    <row r="299" spans="8:8" x14ac:dyDescent="0.2">
      <c r="H299" s="77"/>
    </row>
    <row r="300" spans="8:8" x14ac:dyDescent="0.2">
      <c r="H300" s="77"/>
    </row>
    <row r="301" spans="8:8" x14ac:dyDescent="0.2">
      <c r="H301" s="77"/>
    </row>
    <row r="302" spans="8:8" x14ac:dyDescent="0.2">
      <c r="H302" s="77"/>
    </row>
    <row r="303" spans="8:8" x14ac:dyDescent="0.2">
      <c r="H303" s="77"/>
    </row>
    <row r="304" spans="8:8" x14ac:dyDescent="0.2">
      <c r="H304" s="77"/>
    </row>
    <row r="305" spans="8:8" x14ac:dyDescent="0.2">
      <c r="H305" s="77"/>
    </row>
    <row r="306" spans="8:8" x14ac:dyDescent="0.2">
      <c r="H306" s="77"/>
    </row>
    <row r="307" spans="8:8" x14ac:dyDescent="0.2">
      <c r="H307" s="77"/>
    </row>
    <row r="308" spans="8:8" x14ac:dyDescent="0.2">
      <c r="H308" s="77"/>
    </row>
    <row r="309" spans="8:8" x14ac:dyDescent="0.2">
      <c r="H309" s="77"/>
    </row>
    <row r="310" spans="8:8" x14ac:dyDescent="0.2">
      <c r="H310" s="77"/>
    </row>
    <row r="311" spans="8:8" x14ac:dyDescent="0.2">
      <c r="H311" s="77"/>
    </row>
    <row r="312" spans="8:8" x14ac:dyDescent="0.2">
      <c r="H312" s="77"/>
    </row>
    <row r="313" spans="8:8" x14ac:dyDescent="0.2">
      <c r="H313" s="77"/>
    </row>
    <row r="314" spans="8:8" x14ac:dyDescent="0.2">
      <c r="H314" s="77"/>
    </row>
    <row r="315" spans="8:8" x14ac:dyDescent="0.2">
      <c r="H315" s="77"/>
    </row>
    <row r="316" spans="8:8" x14ac:dyDescent="0.2">
      <c r="H316" s="77"/>
    </row>
    <row r="317" spans="8:8" x14ac:dyDescent="0.2">
      <c r="H317" s="77"/>
    </row>
    <row r="318" spans="8:8" x14ac:dyDescent="0.2">
      <c r="H318" s="77"/>
    </row>
    <row r="319" spans="8:8" x14ac:dyDescent="0.2">
      <c r="H319" s="77"/>
    </row>
    <row r="320" spans="8:8" x14ac:dyDescent="0.2">
      <c r="H320" s="77"/>
    </row>
    <row r="321" spans="8:8" x14ac:dyDescent="0.2">
      <c r="H321" s="77"/>
    </row>
    <row r="322" spans="8:8" x14ac:dyDescent="0.2">
      <c r="H322" s="77"/>
    </row>
    <row r="323" spans="8:8" x14ac:dyDescent="0.2">
      <c r="H323" s="77"/>
    </row>
    <row r="324" spans="8:8" x14ac:dyDescent="0.2">
      <c r="H324" s="77"/>
    </row>
    <row r="325" spans="8:8" x14ac:dyDescent="0.2">
      <c r="H325" s="77"/>
    </row>
    <row r="326" spans="8:8" x14ac:dyDescent="0.2">
      <c r="H326" s="77"/>
    </row>
    <row r="327" spans="8:8" x14ac:dyDescent="0.2">
      <c r="H327" s="77"/>
    </row>
    <row r="328" spans="8:8" x14ac:dyDescent="0.2">
      <c r="H328" s="77"/>
    </row>
    <row r="329" spans="8:8" x14ac:dyDescent="0.2">
      <c r="H329" s="77"/>
    </row>
    <row r="330" spans="8:8" x14ac:dyDescent="0.2">
      <c r="H330" s="77"/>
    </row>
    <row r="331" spans="8:8" x14ac:dyDescent="0.2">
      <c r="H331" s="77"/>
    </row>
    <row r="332" spans="8:8" x14ac:dyDescent="0.2">
      <c r="H332" s="77"/>
    </row>
    <row r="333" spans="8:8" x14ac:dyDescent="0.2">
      <c r="H333" s="77"/>
    </row>
    <row r="334" spans="8:8" x14ac:dyDescent="0.2">
      <c r="H334" s="77"/>
    </row>
    <row r="335" spans="8:8" x14ac:dyDescent="0.2">
      <c r="H335" s="77"/>
    </row>
    <row r="336" spans="8:8" x14ac:dyDescent="0.2">
      <c r="H336" s="77"/>
    </row>
    <row r="337" spans="8:8" x14ac:dyDescent="0.2">
      <c r="H337" s="77"/>
    </row>
    <row r="338" spans="8:8" x14ac:dyDescent="0.2">
      <c r="H338" s="77"/>
    </row>
    <row r="339" spans="8:8" x14ac:dyDescent="0.2">
      <c r="H339" s="77"/>
    </row>
    <row r="340" spans="8:8" x14ac:dyDescent="0.2">
      <c r="H340" s="77"/>
    </row>
    <row r="341" spans="8:8" x14ac:dyDescent="0.2">
      <c r="H341" s="77"/>
    </row>
    <row r="342" spans="8:8" x14ac:dyDescent="0.2">
      <c r="H342" s="77"/>
    </row>
    <row r="343" spans="8:8" x14ac:dyDescent="0.2">
      <c r="H343" s="77"/>
    </row>
    <row r="344" spans="8:8" x14ac:dyDescent="0.2">
      <c r="H344" s="77"/>
    </row>
    <row r="345" spans="8:8" x14ac:dyDescent="0.2">
      <c r="H345" s="77"/>
    </row>
    <row r="346" spans="8:8" x14ac:dyDescent="0.2">
      <c r="H346" s="77"/>
    </row>
    <row r="347" spans="8:8" x14ac:dyDescent="0.2">
      <c r="H347" s="77"/>
    </row>
    <row r="348" spans="8:8" x14ac:dyDescent="0.2">
      <c r="H348" s="77"/>
    </row>
    <row r="349" spans="8:8" x14ac:dyDescent="0.2">
      <c r="H349" s="77"/>
    </row>
    <row r="350" spans="8:8" x14ac:dyDescent="0.2">
      <c r="H350" s="77"/>
    </row>
    <row r="351" spans="8:8" x14ac:dyDescent="0.2">
      <c r="H351" s="77"/>
    </row>
    <row r="352" spans="8:8" x14ac:dyDescent="0.2">
      <c r="H352" s="77"/>
    </row>
    <row r="353" spans="8:8" x14ac:dyDescent="0.2">
      <c r="H353" s="77"/>
    </row>
    <row r="354" spans="8:8" x14ac:dyDescent="0.2">
      <c r="H354" s="77"/>
    </row>
    <row r="355" spans="8:8" x14ac:dyDescent="0.2">
      <c r="H355" s="77"/>
    </row>
    <row r="356" spans="8:8" x14ac:dyDescent="0.2">
      <c r="H356" s="77"/>
    </row>
    <row r="357" spans="8:8" x14ac:dyDescent="0.2">
      <c r="H357" s="77"/>
    </row>
    <row r="358" spans="8:8" x14ac:dyDescent="0.2">
      <c r="H358" s="77"/>
    </row>
    <row r="359" spans="8:8" x14ac:dyDescent="0.2">
      <c r="H359" s="77"/>
    </row>
    <row r="360" spans="8:8" x14ac:dyDescent="0.2">
      <c r="H360" s="77"/>
    </row>
    <row r="361" spans="8:8" x14ac:dyDescent="0.2">
      <c r="H361" s="77"/>
    </row>
    <row r="362" spans="8:8" x14ac:dyDescent="0.2">
      <c r="H362" s="77"/>
    </row>
    <row r="363" spans="8:8" x14ac:dyDescent="0.2">
      <c r="H363" s="77"/>
    </row>
    <row r="364" spans="8:8" x14ac:dyDescent="0.2">
      <c r="H364" s="77"/>
    </row>
    <row r="365" spans="8:8" x14ac:dyDescent="0.2">
      <c r="H365" s="77"/>
    </row>
    <row r="366" spans="8:8" x14ac:dyDescent="0.2">
      <c r="H366" s="77"/>
    </row>
    <row r="367" spans="8:8" x14ac:dyDescent="0.2">
      <c r="H367" s="77"/>
    </row>
    <row r="368" spans="8:8" x14ac:dyDescent="0.2">
      <c r="H368" s="77"/>
    </row>
    <row r="369" spans="8:8" x14ac:dyDescent="0.2">
      <c r="H369" s="77"/>
    </row>
    <row r="370" spans="8:8" x14ac:dyDescent="0.2">
      <c r="H370" s="77"/>
    </row>
    <row r="371" spans="8:8" x14ac:dyDescent="0.2">
      <c r="H371" s="77"/>
    </row>
    <row r="372" spans="8:8" x14ac:dyDescent="0.2">
      <c r="H372" s="77"/>
    </row>
  </sheetData>
  <mergeCells count="6">
    <mergeCell ref="A20:H20"/>
    <mergeCell ref="J1:L1"/>
    <mergeCell ref="D1:I1"/>
    <mergeCell ref="A3:L3"/>
    <mergeCell ref="K2:L2"/>
    <mergeCell ref="B17:C17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4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11" customWidth="1"/>
    <col min="3" max="3" width="53.140625" style="11" customWidth="1"/>
    <col min="4" max="4" width="76.5703125" style="13" customWidth="1"/>
  </cols>
  <sheetData>
    <row r="4" spans="2:4" ht="195" x14ac:dyDescent="0.25">
      <c r="B4" s="11" t="s">
        <v>26</v>
      </c>
      <c r="C4" s="11" t="s">
        <v>34</v>
      </c>
      <c r="D4" s="12" t="s">
        <v>17</v>
      </c>
    </row>
    <row r="5" spans="2:4" ht="150" x14ac:dyDescent="0.25">
      <c r="B5" s="11" t="s">
        <v>42</v>
      </c>
      <c r="C5" s="11" t="s">
        <v>34</v>
      </c>
      <c r="D5" s="12" t="s">
        <v>41</v>
      </c>
    </row>
    <row r="6" spans="2:4" ht="195" x14ac:dyDescent="0.25">
      <c r="B6" s="11" t="s">
        <v>19</v>
      </c>
      <c r="C6" s="11" t="s">
        <v>23</v>
      </c>
      <c r="D6" s="12" t="s">
        <v>20</v>
      </c>
    </row>
    <row r="7" spans="2:4" ht="150" x14ac:dyDescent="0.25">
      <c r="B7" s="11" t="s">
        <v>21</v>
      </c>
      <c r="C7" s="11" t="s">
        <v>27</v>
      </c>
      <c r="D7" s="12" t="s">
        <v>24</v>
      </c>
    </row>
    <row r="8" spans="2:4" ht="150" x14ac:dyDescent="0.25">
      <c r="B8" s="11" t="s">
        <v>22</v>
      </c>
      <c r="C8" s="11" t="s">
        <v>36</v>
      </c>
      <c r="D8" s="12" t="s">
        <v>24</v>
      </c>
    </row>
    <row r="9" spans="2:4" ht="210" x14ac:dyDescent="0.25">
      <c r="B9" s="11" t="s">
        <v>28</v>
      </c>
      <c r="C9" s="11" t="s">
        <v>30</v>
      </c>
      <c r="D9" s="12" t="s">
        <v>29</v>
      </c>
    </row>
    <row r="10" spans="2:4" ht="210" x14ac:dyDescent="0.25">
      <c r="B10" s="11" t="s">
        <v>31</v>
      </c>
      <c r="C10" s="11" t="s">
        <v>32</v>
      </c>
      <c r="D10" s="12" t="s">
        <v>29</v>
      </c>
    </row>
    <row r="11" spans="2:4" ht="150" x14ac:dyDescent="0.25">
      <c r="B11" s="11" t="s">
        <v>26</v>
      </c>
      <c r="C11" s="11" t="s">
        <v>35</v>
      </c>
      <c r="D11" s="12" t="s">
        <v>24</v>
      </c>
    </row>
    <row r="12" spans="2:4" ht="150" x14ac:dyDescent="0.25">
      <c r="B12" s="11" t="s">
        <v>33</v>
      </c>
      <c r="C12" s="11" t="s">
        <v>37</v>
      </c>
      <c r="D12" s="12" t="s">
        <v>38</v>
      </c>
    </row>
    <row r="13" spans="2:4" ht="210" x14ac:dyDescent="0.25">
      <c r="B13" s="11" t="s">
        <v>47</v>
      </c>
      <c r="C13" s="11" t="s">
        <v>37</v>
      </c>
      <c r="D13" s="12" t="s">
        <v>29</v>
      </c>
    </row>
    <row r="14" spans="2:4" ht="210" x14ac:dyDescent="0.25">
      <c r="B14" s="11" t="s">
        <v>39</v>
      </c>
      <c r="C14" s="11" t="s">
        <v>40</v>
      </c>
      <c r="D14" s="12" t="s">
        <v>29</v>
      </c>
    </row>
    <row r="15" spans="2:4" ht="210" x14ac:dyDescent="0.25">
      <c r="B15" s="11" t="s">
        <v>43</v>
      </c>
      <c r="C15" s="11" t="s">
        <v>44</v>
      </c>
      <c r="D15" s="12" t="s">
        <v>29</v>
      </c>
    </row>
    <row r="16" spans="2:4" ht="210" x14ac:dyDescent="0.25">
      <c r="B16" s="11" t="s">
        <v>45</v>
      </c>
      <c r="C16" s="11" t="s">
        <v>46</v>
      </c>
      <c r="D16" s="12" t="s">
        <v>29</v>
      </c>
    </row>
    <row r="17" spans="2:4" ht="210" x14ac:dyDescent="0.25">
      <c r="B17" s="11" t="s">
        <v>48</v>
      </c>
      <c r="C17" s="11" t="s">
        <v>49</v>
      </c>
      <c r="D17" s="12" t="s">
        <v>29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3" workbookViewId="0">
      <selection activeCell="J17" sqref="J17"/>
    </sheetView>
  </sheetViews>
  <sheetFormatPr defaultRowHeight="15" x14ac:dyDescent="0.25"/>
  <cols>
    <col min="1" max="1" width="33.42578125" style="71" customWidth="1"/>
    <col min="2" max="2" width="6.42578125" style="48" bestFit="1" customWidth="1"/>
    <col min="3" max="3" width="8" style="48" bestFit="1" customWidth="1"/>
    <col min="4" max="4" width="12.42578125" style="48" bestFit="1" customWidth="1"/>
    <col min="5" max="5" width="8" style="48" bestFit="1" customWidth="1"/>
    <col min="6" max="6" width="10.5703125" style="48" bestFit="1" customWidth="1"/>
    <col min="7" max="7" width="8" style="48" bestFit="1" customWidth="1"/>
    <col min="8" max="8" width="6" bestFit="1" customWidth="1"/>
    <col min="9" max="9" width="8" bestFit="1" customWidth="1"/>
  </cols>
  <sheetData>
    <row r="1" spans="1:8" ht="30" x14ac:dyDescent="0.25">
      <c r="A1" s="59" t="s">
        <v>127</v>
      </c>
      <c r="B1" s="60" t="s">
        <v>128</v>
      </c>
      <c r="C1" s="60" t="s">
        <v>165</v>
      </c>
      <c r="D1" s="60" t="s">
        <v>168</v>
      </c>
      <c r="E1" s="60" t="s">
        <v>167</v>
      </c>
      <c r="F1" s="60" t="s">
        <v>129</v>
      </c>
      <c r="G1" s="61" t="s">
        <v>130</v>
      </c>
      <c r="H1" s="31"/>
    </row>
    <row r="2" spans="1:8" x14ac:dyDescent="0.25">
      <c r="A2" s="62" t="s">
        <v>169</v>
      </c>
      <c r="B2" s="33">
        <v>700</v>
      </c>
      <c r="C2" s="33">
        <v>970</v>
      </c>
      <c r="D2" s="33">
        <v>170</v>
      </c>
      <c r="E2" s="33"/>
      <c r="F2" s="32">
        <v>300</v>
      </c>
      <c r="G2" s="36">
        <f>B2*F2</f>
        <v>210000</v>
      </c>
      <c r="H2" s="31"/>
    </row>
    <row r="3" spans="1:8" x14ac:dyDescent="0.25">
      <c r="A3" s="63" t="s">
        <v>121</v>
      </c>
      <c r="B3" s="34">
        <v>90</v>
      </c>
      <c r="C3" s="34"/>
      <c r="D3" s="34">
        <v>286</v>
      </c>
      <c r="E3" s="34"/>
      <c r="F3" s="30">
        <v>250</v>
      </c>
      <c r="G3" s="37">
        <f t="shared" ref="G3:G40" si="0">B3*F3</f>
        <v>22500</v>
      </c>
      <c r="H3" s="31"/>
    </row>
    <row r="4" spans="1:8" x14ac:dyDescent="0.25">
      <c r="A4" s="63" t="s">
        <v>122</v>
      </c>
      <c r="B4" s="34">
        <v>93</v>
      </c>
      <c r="C4" s="34">
        <v>8500</v>
      </c>
      <c r="D4" s="34">
        <v>500</v>
      </c>
      <c r="E4" s="34"/>
      <c r="F4" s="30">
        <v>4500</v>
      </c>
      <c r="G4" s="37">
        <f t="shared" si="0"/>
        <v>418500</v>
      </c>
      <c r="H4" s="31"/>
    </row>
    <row r="5" spans="1:8" x14ac:dyDescent="0.25">
      <c r="A5" s="63" t="s">
        <v>126</v>
      </c>
      <c r="B5" s="34">
        <v>110</v>
      </c>
      <c r="C5" s="34"/>
      <c r="D5" s="34">
        <v>236</v>
      </c>
      <c r="E5" s="34"/>
      <c r="F5" s="30">
        <v>150</v>
      </c>
      <c r="G5" s="37">
        <f t="shared" si="0"/>
        <v>16500</v>
      </c>
      <c r="H5" s="31"/>
    </row>
    <row r="6" spans="1:8" x14ac:dyDescent="0.25">
      <c r="A6" s="63" t="s">
        <v>123</v>
      </c>
      <c r="B6" s="34">
        <v>280</v>
      </c>
      <c r="C6" s="34">
        <v>648</v>
      </c>
      <c r="D6" s="34">
        <v>274</v>
      </c>
      <c r="E6" s="34"/>
      <c r="F6" s="30">
        <v>300</v>
      </c>
      <c r="G6" s="37">
        <f t="shared" si="0"/>
        <v>84000</v>
      </c>
      <c r="H6" s="31"/>
    </row>
    <row r="7" spans="1:8" x14ac:dyDescent="0.25">
      <c r="A7" s="63" t="s">
        <v>124</v>
      </c>
      <c r="B7" s="34">
        <v>370</v>
      </c>
      <c r="C7" s="34">
        <v>648</v>
      </c>
      <c r="D7" s="34">
        <v>284</v>
      </c>
      <c r="E7" s="34"/>
      <c r="F7" s="30">
        <v>50</v>
      </c>
      <c r="G7" s="37">
        <f t="shared" si="0"/>
        <v>18500</v>
      </c>
      <c r="H7" s="31"/>
    </row>
    <row r="8" spans="1:8" x14ac:dyDescent="0.25">
      <c r="A8" s="63" t="s">
        <v>125</v>
      </c>
      <c r="B8" s="34">
        <v>870</v>
      </c>
      <c r="C8" s="34">
        <v>324</v>
      </c>
      <c r="D8" s="34">
        <v>100</v>
      </c>
      <c r="E8" s="34"/>
      <c r="F8" s="30">
        <v>100</v>
      </c>
      <c r="G8" s="37">
        <f t="shared" si="0"/>
        <v>87000</v>
      </c>
      <c r="H8" s="31"/>
    </row>
    <row r="9" spans="1:8" ht="30" x14ac:dyDescent="0.25">
      <c r="A9" s="64" t="s">
        <v>131</v>
      </c>
      <c r="B9" s="34">
        <v>84</v>
      </c>
      <c r="C9" s="34">
        <v>350</v>
      </c>
      <c r="D9" s="34"/>
      <c r="E9" s="34"/>
      <c r="F9" s="30">
        <v>350</v>
      </c>
      <c r="G9" s="37">
        <f t="shared" si="0"/>
        <v>29400</v>
      </c>
      <c r="H9" s="31"/>
    </row>
    <row r="10" spans="1:8" ht="30" x14ac:dyDescent="0.25">
      <c r="A10" s="64" t="s">
        <v>132</v>
      </c>
      <c r="B10" s="34">
        <v>84</v>
      </c>
      <c r="C10" s="34">
        <v>100</v>
      </c>
      <c r="D10" s="34"/>
      <c r="E10" s="34"/>
      <c r="F10" s="30">
        <v>100</v>
      </c>
      <c r="G10" s="37">
        <f t="shared" si="0"/>
        <v>8400</v>
      </c>
      <c r="H10" s="31"/>
    </row>
    <row r="11" spans="1:8" x14ac:dyDescent="0.25">
      <c r="A11" s="64" t="s">
        <v>163</v>
      </c>
      <c r="B11" s="34"/>
      <c r="C11" s="34">
        <v>3780</v>
      </c>
      <c r="D11" s="34"/>
      <c r="E11" s="34"/>
      <c r="F11" s="30"/>
      <c r="G11" s="37"/>
      <c r="H11" s="31"/>
    </row>
    <row r="12" spans="1:8" x14ac:dyDescent="0.25">
      <c r="A12" s="65" t="s">
        <v>133</v>
      </c>
      <c r="B12" s="38">
        <v>490</v>
      </c>
      <c r="C12" s="38">
        <v>1000</v>
      </c>
      <c r="D12" s="38">
        <v>200</v>
      </c>
      <c r="E12" s="38"/>
      <c r="F12" s="38">
        <v>1000</v>
      </c>
      <c r="G12" s="39">
        <f t="shared" si="0"/>
        <v>490000</v>
      </c>
      <c r="H12" s="31"/>
    </row>
    <row r="13" spans="1:8" x14ac:dyDescent="0.25">
      <c r="A13" s="66" t="s">
        <v>134</v>
      </c>
      <c r="B13" s="35">
        <v>295</v>
      </c>
      <c r="C13" s="35">
        <v>950</v>
      </c>
      <c r="D13" s="35"/>
      <c r="E13" s="35"/>
      <c r="F13" s="35">
        <v>500</v>
      </c>
      <c r="G13" s="40">
        <f t="shared" si="0"/>
        <v>147500</v>
      </c>
      <c r="H13" s="31"/>
    </row>
    <row r="14" spans="1:8" x14ac:dyDescent="0.25">
      <c r="A14" s="66" t="s">
        <v>166</v>
      </c>
      <c r="B14" s="35"/>
      <c r="C14" s="35">
        <v>700</v>
      </c>
      <c r="D14" s="35"/>
      <c r="E14" s="35"/>
      <c r="F14" s="35"/>
      <c r="G14" s="40"/>
      <c r="H14" s="31"/>
    </row>
    <row r="15" spans="1:8" x14ac:dyDescent="0.25">
      <c r="A15" s="64" t="s">
        <v>135</v>
      </c>
      <c r="B15" s="41">
        <v>250</v>
      </c>
      <c r="C15" s="41">
        <v>1000</v>
      </c>
      <c r="D15" s="41">
        <v>200</v>
      </c>
      <c r="E15" s="41"/>
      <c r="F15" s="41">
        <v>800</v>
      </c>
      <c r="G15" s="37">
        <f t="shared" si="0"/>
        <v>200000</v>
      </c>
      <c r="H15" s="31"/>
    </row>
    <row r="16" spans="1:8" x14ac:dyDescent="0.25">
      <c r="A16" s="65" t="s">
        <v>136</v>
      </c>
      <c r="B16" s="42">
        <v>550</v>
      </c>
      <c r="C16" s="42">
        <v>2000</v>
      </c>
      <c r="D16" s="42"/>
      <c r="E16" s="42"/>
      <c r="F16" s="42">
        <v>200</v>
      </c>
      <c r="G16" s="39">
        <f t="shared" si="0"/>
        <v>110000</v>
      </c>
      <c r="H16" s="31"/>
    </row>
    <row r="17" spans="1:8" x14ac:dyDescent="0.25">
      <c r="A17" s="63" t="s">
        <v>137</v>
      </c>
      <c r="B17" s="43">
        <v>185</v>
      </c>
      <c r="C17" s="43">
        <v>1300</v>
      </c>
      <c r="D17" s="43"/>
      <c r="E17" s="43"/>
      <c r="F17" s="43">
        <v>1300</v>
      </c>
      <c r="G17" s="37">
        <f t="shared" si="0"/>
        <v>240500</v>
      </c>
      <c r="H17" s="31"/>
    </row>
    <row r="18" spans="1:8" x14ac:dyDescent="0.25">
      <c r="A18" s="63" t="s">
        <v>138</v>
      </c>
      <c r="B18" s="43">
        <v>480</v>
      </c>
      <c r="C18" s="43">
        <v>1300</v>
      </c>
      <c r="D18" s="43"/>
      <c r="E18" s="43"/>
      <c r="F18" s="43">
        <v>1300</v>
      </c>
      <c r="G18" s="37">
        <f t="shared" si="0"/>
        <v>624000</v>
      </c>
      <c r="H18" s="31"/>
    </row>
    <row r="19" spans="1:8" x14ac:dyDescent="0.25">
      <c r="A19" s="67" t="s">
        <v>139</v>
      </c>
      <c r="B19" s="38">
        <v>160</v>
      </c>
      <c r="C19" s="38"/>
      <c r="D19" s="38"/>
      <c r="E19" s="38"/>
      <c r="F19" s="42">
        <v>540</v>
      </c>
      <c r="G19" s="39">
        <f t="shared" si="0"/>
        <v>86400</v>
      </c>
      <c r="H19" s="31"/>
    </row>
    <row r="20" spans="1:8" x14ac:dyDescent="0.25">
      <c r="A20" s="68" t="s">
        <v>140</v>
      </c>
      <c r="B20" s="35">
        <v>10</v>
      </c>
      <c r="C20" s="35">
        <v>22000</v>
      </c>
      <c r="D20" s="35">
        <v>13680</v>
      </c>
      <c r="E20" s="35"/>
      <c r="F20" s="44">
        <v>3600</v>
      </c>
      <c r="G20" s="37">
        <f t="shared" si="0"/>
        <v>36000</v>
      </c>
      <c r="H20" s="31"/>
    </row>
    <row r="21" spans="1:8" x14ac:dyDescent="0.25">
      <c r="A21" s="69" t="s">
        <v>164</v>
      </c>
      <c r="B21" s="45"/>
      <c r="C21" s="45">
        <v>32</v>
      </c>
      <c r="D21" s="45"/>
      <c r="E21" s="45"/>
      <c r="F21" s="46"/>
      <c r="G21" s="36"/>
      <c r="H21" s="31"/>
    </row>
    <row r="22" spans="1:8" x14ac:dyDescent="0.25">
      <c r="A22" s="69" t="s">
        <v>141</v>
      </c>
      <c r="B22" s="45">
        <v>420</v>
      </c>
      <c r="C22" s="45">
        <v>5</v>
      </c>
      <c r="D22" s="45"/>
      <c r="E22" s="45"/>
      <c r="F22" s="45">
        <v>5</v>
      </c>
      <c r="G22" s="36">
        <f t="shared" si="0"/>
        <v>2100</v>
      </c>
      <c r="H22" s="31"/>
    </row>
    <row r="23" spans="1:8" x14ac:dyDescent="0.25">
      <c r="A23" s="69" t="s">
        <v>142</v>
      </c>
      <c r="B23" s="45">
        <v>1900</v>
      </c>
      <c r="C23" s="45">
        <v>5</v>
      </c>
      <c r="D23" s="45"/>
      <c r="E23" s="45"/>
      <c r="F23" s="45">
        <v>5</v>
      </c>
      <c r="G23" s="36">
        <f t="shared" si="0"/>
        <v>9500</v>
      </c>
      <c r="H23" s="31"/>
    </row>
    <row r="24" spans="1:8" x14ac:dyDescent="0.25">
      <c r="A24" s="69" t="s">
        <v>143</v>
      </c>
      <c r="B24" s="45">
        <v>160</v>
      </c>
      <c r="C24" s="45">
        <v>25</v>
      </c>
      <c r="D24" s="45"/>
      <c r="E24" s="45"/>
      <c r="F24" s="45">
        <v>25</v>
      </c>
      <c r="G24" s="36">
        <f t="shared" si="0"/>
        <v>4000</v>
      </c>
      <c r="H24" s="31"/>
    </row>
    <row r="25" spans="1:8" x14ac:dyDescent="0.25">
      <c r="A25" s="68" t="s">
        <v>144</v>
      </c>
      <c r="B25" s="35">
        <v>1450</v>
      </c>
      <c r="C25" s="35">
        <v>4</v>
      </c>
      <c r="D25" s="35"/>
      <c r="E25" s="35"/>
      <c r="F25" s="35">
        <v>1</v>
      </c>
      <c r="G25" s="47">
        <f t="shared" si="0"/>
        <v>1450</v>
      </c>
      <c r="H25" s="31"/>
    </row>
    <row r="26" spans="1:8" x14ac:dyDescent="0.25">
      <c r="A26" s="68" t="s">
        <v>145</v>
      </c>
      <c r="B26" s="35">
        <v>770</v>
      </c>
      <c r="C26" s="35">
        <v>6</v>
      </c>
      <c r="D26" s="35"/>
      <c r="E26" s="35"/>
      <c r="F26" s="35">
        <v>2</v>
      </c>
      <c r="G26" s="47">
        <f t="shared" si="0"/>
        <v>1540</v>
      </c>
      <c r="H26" s="31"/>
    </row>
    <row r="27" spans="1:8" x14ac:dyDescent="0.25">
      <c r="A27" s="68" t="s">
        <v>146</v>
      </c>
      <c r="B27" s="35">
        <v>140</v>
      </c>
      <c r="C27" s="35">
        <v>6</v>
      </c>
      <c r="D27" s="35"/>
      <c r="E27" s="35"/>
      <c r="F27" s="35">
        <v>4</v>
      </c>
      <c r="G27" s="47">
        <f t="shared" si="0"/>
        <v>560</v>
      </c>
      <c r="H27" s="31"/>
    </row>
    <row r="28" spans="1:8" x14ac:dyDescent="0.25">
      <c r="A28" s="68" t="s">
        <v>147</v>
      </c>
      <c r="B28" s="35">
        <v>259</v>
      </c>
      <c r="C28" s="35">
        <v>43</v>
      </c>
      <c r="D28" s="35"/>
      <c r="E28" s="35"/>
      <c r="F28" s="35">
        <v>10</v>
      </c>
      <c r="G28" s="47">
        <f t="shared" si="0"/>
        <v>2590</v>
      </c>
      <c r="H28" s="31"/>
    </row>
    <row r="29" spans="1:8" x14ac:dyDescent="0.25">
      <c r="A29" s="68" t="s">
        <v>148</v>
      </c>
      <c r="B29" s="35">
        <v>20</v>
      </c>
      <c r="C29" s="35">
        <v>432</v>
      </c>
      <c r="D29" s="35"/>
      <c r="E29" s="35"/>
      <c r="F29" s="35">
        <v>100</v>
      </c>
      <c r="G29" s="47">
        <f t="shared" si="0"/>
        <v>2000</v>
      </c>
      <c r="H29" s="31"/>
    </row>
    <row r="30" spans="1:8" x14ac:dyDescent="0.25">
      <c r="A30" s="68" t="s">
        <v>149</v>
      </c>
      <c r="B30" s="35">
        <v>200</v>
      </c>
      <c r="C30" s="35">
        <v>13</v>
      </c>
      <c r="D30" s="35"/>
      <c r="E30" s="35"/>
      <c r="F30" s="35">
        <v>10</v>
      </c>
      <c r="G30" s="47">
        <f t="shared" si="0"/>
        <v>2000</v>
      </c>
      <c r="H30" s="31"/>
    </row>
    <row r="31" spans="1:8" ht="15.75" thickBot="1" x14ac:dyDescent="0.3">
      <c r="A31" s="68" t="s">
        <v>150</v>
      </c>
      <c r="B31" s="35">
        <v>160</v>
      </c>
      <c r="C31" s="35">
        <v>11</v>
      </c>
      <c r="D31" s="35"/>
      <c r="E31" s="35"/>
      <c r="F31" s="35">
        <v>20</v>
      </c>
      <c r="G31" s="47">
        <f t="shared" si="0"/>
        <v>3200</v>
      </c>
      <c r="H31" s="31"/>
    </row>
    <row r="32" spans="1:8" ht="30.75" thickBot="1" x14ac:dyDescent="0.3">
      <c r="A32" s="66" t="s">
        <v>151</v>
      </c>
      <c r="B32" s="35">
        <v>260</v>
      </c>
      <c r="C32" s="35">
        <v>11</v>
      </c>
      <c r="D32" s="35"/>
      <c r="E32" s="35"/>
      <c r="F32" s="35">
        <v>2</v>
      </c>
      <c r="G32" s="47">
        <f t="shared" si="0"/>
        <v>520</v>
      </c>
      <c r="H32" s="55">
        <f>SUM(G22:G32)</f>
        <v>29460</v>
      </c>
    </row>
    <row r="33" spans="1:8" x14ac:dyDescent="0.25">
      <c r="A33" s="64" t="s">
        <v>152</v>
      </c>
      <c r="B33" s="41">
        <v>45</v>
      </c>
      <c r="C33" s="41">
        <v>2600</v>
      </c>
      <c r="D33" s="41"/>
      <c r="E33" s="41"/>
      <c r="F33" s="41">
        <v>1900</v>
      </c>
      <c r="G33" s="37">
        <f t="shared" si="0"/>
        <v>85500</v>
      </c>
      <c r="H33" s="31"/>
    </row>
    <row r="34" spans="1:8" x14ac:dyDescent="0.25">
      <c r="A34" s="64" t="s">
        <v>153</v>
      </c>
      <c r="B34" s="41">
        <v>28</v>
      </c>
      <c r="C34" s="41">
        <v>880</v>
      </c>
      <c r="D34" s="41"/>
      <c r="E34" s="41"/>
      <c r="F34" s="41">
        <v>550</v>
      </c>
      <c r="G34" s="37">
        <f t="shared" si="0"/>
        <v>15400</v>
      </c>
      <c r="H34" s="31"/>
    </row>
    <row r="35" spans="1:8" x14ac:dyDescent="0.25">
      <c r="A35" s="64" t="s">
        <v>154</v>
      </c>
      <c r="B35" s="41">
        <v>30</v>
      </c>
      <c r="C35" s="41">
        <v>1100</v>
      </c>
      <c r="D35" s="41">
        <v>200</v>
      </c>
      <c r="E35" s="41"/>
      <c r="F35" s="41">
        <v>700</v>
      </c>
      <c r="G35" s="37">
        <f t="shared" si="0"/>
        <v>21000</v>
      </c>
      <c r="H35" s="31"/>
    </row>
    <row r="36" spans="1:8" x14ac:dyDescent="0.25">
      <c r="A36" s="64" t="s">
        <v>155</v>
      </c>
      <c r="B36" s="41">
        <v>260</v>
      </c>
      <c r="C36" s="58"/>
      <c r="D36" s="41"/>
      <c r="E36" s="41"/>
      <c r="F36" s="41">
        <v>50</v>
      </c>
      <c r="G36" s="37">
        <f t="shared" si="0"/>
        <v>13000</v>
      </c>
      <c r="H36" s="31"/>
    </row>
    <row r="37" spans="1:8" x14ac:dyDescent="0.25">
      <c r="A37" s="64" t="s">
        <v>156</v>
      </c>
      <c r="B37" s="41">
        <v>38</v>
      </c>
      <c r="C37" s="41">
        <v>860</v>
      </c>
      <c r="D37" s="41"/>
      <c r="E37" s="41"/>
      <c r="F37" s="41">
        <v>650</v>
      </c>
      <c r="G37" s="37">
        <f t="shared" si="0"/>
        <v>24700</v>
      </c>
      <c r="H37" s="31"/>
    </row>
    <row r="38" spans="1:8" x14ac:dyDescent="0.25">
      <c r="A38" s="68" t="s">
        <v>157</v>
      </c>
      <c r="B38" s="35">
        <v>120</v>
      </c>
      <c r="C38" s="35">
        <v>2400</v>
      </c>
      <c r="D38" s="35"/>
      <c r="E38" s="35"/>
      <c r="F38" s="35">
        <v>3500</v>
      </c>
      <c r="G38" s="37">
        <f t="shared" si="0"/>
        <v>420000</v>
      </c>
      <c r="H38" s="31"/>
    </row>
    <row r="39" spans="1:8" x14ac:dyDescent="0.25">
      <c r="A39" s="64" t="s">
        <v>158</v>
      </c>
      <c r="B39" s="41">
        <v>99</v>
      </c>
      <c r="C39" s="41">
        <v>2100</v>
      </c>
      <c r="D39" s="41"/>
      <c r="E39" s="41"/>
      <c r="F39" s="41">
        <v>600</v>
      </c>
      <c r="G39" s="37">
        <f t="shared" si="0"/>
        <v>59400</v>
      </c>
      <c r="H39" s="31"/>
    </row>
    <row r="40" spans="1:8" ht="15.75" thickBot="1" x14ac:dyDescent="0.3">
      <c r="A40" s="70" t="s">
        <v>159</v>
      </c>
      <c r="B40" s="49">
        <v>185</v>
      </c>
      <c r="C40" s="49">
        <v>110</v>
      </c>
      <c r="D40" s="49"/>
      <c r="E40" s="49"/>
      <c r="F40" s="49">
        <v>40</v>
      </c>
      <c r="G40" s="50">
        <f t="shared" si="0"/>
        <v>7400</v>
      </c>
      <c r="H40" s="31"/>
    </row>
    <row r="41" spans="1:8" x14ac:dyDescent="0.25">
      <c r="F41" s="56" t="s">
        <v>160</v>
      </c>
      <c r="G41" s="57">
        <f>SUM(G2:G40)</f>
        <v>3505060</v>
      </c>
      <c r="H41" s="31"/>
    </row>
    <row r="42" spans="1:8" x14ac:dyDescent="0.25">
      <c r="F42" s="51" t="s">
        <v>162</v>
      </c>
      <c r="G42" s="52">
        <f>G41-G19-G16-G12</f>
        <v>2818660</v>
      </c>
    </row>
    <row r="43" spans="1:8" ht="15.75" thickBot="1" x14ac:dyDescent="0.3">
      <c r="F43" s="53" t="s">
        <v>161</v>
      </c>
      <c r="G43" s="54">
        <f>G42-H32</f>
        <v>2789200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Обоснование НМЦК</vt:lpstr>
      <vt:lpstr>Расчет НМЦК</vt:lpstr>
      <vt:lpstr>Лист3</vt:lpstr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Цапиков Федор Леонидович</cp:lastModifiedBy>
  <cp:lastPrinted>2026-05-29T08:38:03Z</cp:lastPrinted>
  <dcterms:created xsi:type="dcterms:W3CDTF">2014-01-17T08:53:04Z</dcterms:created>
  <dcterms:modified xsi:type="dcterms:W3CDTF">2026-05-29T08:38:05Z</dcterms:modified>
</cp:coreProperties>
</file>