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Ч\Desktop\2025\контракт 2026\АПС-2\"/>
    </mc:Choice>
  </mc:AlternateContent>
  <bookViews>
    <workbookView xWindow="0" yWindow="0" windowWidth="24000" windowHeight="8700"/>
  </bookViews>
  <sheets>
    <sheet name="Огнезащита" sheetId="7" r:id="rId1"/>
    <sheet name="Насос, краны" sheetId="4" r:id="rId2"/>
    <sheet name="АПС" sheetId="5" r:id="rId3"/>
    <sheet name="Кабель АПС" sheetId="6" r:id="rId4"/>
  </sheets>
  <definedNames>
    <definedName name="_xlnm.Print_Area" localSheetId="0">Огнезащита!$A$1:$P$29</definedName>
  </definedNames>
  <calcPr calcId="152511"/>
</workbook>
</file>

<file path=xl/calcChain.xml><?xml version="1.0" encoding="utf-8"?>
<calcChain xmlns="http://schemas.openxmlformats.org/spreadsheetml/2006/main">
  <c r="N20" i="7" l="1"/>
  <c r="M20" i="7"/>
  <c r="K20" i="7"/>
  <c r="L20" i="7" s="1"/>
  <c r="P20" i="7" s="1"/>
  <c r="K16" i="7"/>
  <c r="O20" i="7" l="1"/>
  <c r="N19" i="7"/>
  <c r="M19" i="7"/>
  <c r="K19" i="7"/>
  <c r="L19" i="7" s="1"/>
  <c r="P19" i="7" s="1"/>
  <c r="O19" i="7" l="1"/>
  <c r="N18" i="7"/>
  <c r="M18" i="7"/>
  <c r="K18" i="7"/>
  <c r="L18" i="7" s="1"/>
  <c r="P18" i="7" s="1"/>
  <c r="O18" i="7" l="1"/>
  <c r="N17" i="7"/>
  <c r="M17" i="7"/>
  <c r="K17" i="7"/>
  <c r="L17" i="7" s="1"/>
  <c r="P17" i="7" s="1"/>
  <c r="O17" i="7" l="1"/>
  <c r="N17" i="6" l="1"/>
  <c r="M17" i="6"/>
  <c r="K17" i="6"/>
  <c r="L17" i="6" s="1"/>
  <c r="P17" i="6" s="1"/>
  <c r="O17" i="6" l="1"/>
  <c r="N20" i="5"/>
  <c r="M20" i="5"/>
  <c r="K20" i="5"/>
  <c r="L20" i="5" s="1"/>
  <c r="P20" i="5" s="1"/>
  <c r="N19" i="5"/>
  <c r="M19" i="5"/>
  <c r="K19" i="5"/>
  <c r="L19" i="5" s="1"/>
  <c r="P19" i="5" s="1"/>
  <c r="O19" i="5" l="1"/>
  <c r="O20" i="5"/>
  <c r="N16" i="7" l="1"/>
  <c r="O16" i="7" s="1"/>
  <c r="M16" i="7"/>
  <c r="L16" i="7"/>
  <c r="P16" i="7" s="1"/>
  <c r="N16" i="6"/>
  <c r="M16" i="6"/>
  <c r="K16" i="6"/>
  <c r="L16" i="6" s="1"/>
  <c r="N18" i="5"/>
  <c r="M18" i="5"/>
  <c r="K18" i="5"/>
  <c r="L18" i="5" s="1"/>
  <c r="P18" i="5" s="1"/>
  <c r="N17" i="5"/>
  <c r="M17" i="5"/>
  <c r="K17" i="5"/>
  <c r="L17" i="5" s="1"/>
  <c r="P17" i="5" s="1"/>
  <c r="N16" i="5"/>
  <c r="M16" i="5"/>
  <c r="K16" i="5"/>
  <c r="L16" i="5" s="1"/>
  <c r="P16" i="5" s="1"/>
  <c r="P16" i="6" l="1"/>
  <c r="O16" i="6"/>
  <c r="O16" i="5"/>
  <c r="O17" i="5"/>
  <c r="O18" i="5"/>
  <c r="N18" i="4"/>
  <c r="M18" i="4"/>
  <c r="K18" i="4"/>
  <c r="L18" i="4" s="1"/>
  <c r="P18" i="4" s="1"/>
  <c r="O18" i="4" l="1"/>
  <c r="N17" i="4"/>
  <c r="M17" i="4"/>
  <c r="K17" i="4"/>
  <c r="L17" i="4" s="1"/>
  <c r="P17" i="4" s="1"/>
  <c r="N16" i="4"/>
  <c r="M16" i="4"/>
  <c r="K16" i="4"/>
  <c r="L16" i="4" s="1"/>
  <c r="P16" i="4" s="1"/>
  <c r="C12" i="4" l="1"/>
  <c r="O16" i="4"/>
  <c r="O17" i="4"/>
</calcChain>
</file>

<file path=xl/sharedStrings.xml><?xml version="1.0" encoding="utf-8"?>
<sst xmlns="http://schemas.openxmlformats.org/spreadsheetml/2006/main" count="176" uniqueCount="60">
  <si>
    <t>Основные характеристики объекта закупки</t>
  </si>
  <si>
    <t>Согласно технического задания</t>
  </si>
  <si>
    <t>№ п/п</t>
  </si>
  <si>
    <t xml:space="preserve">Показатели </t>
  </si>
  <si>
    <t>Источник №1</t>
  </si>
  <si>
    <t>Источник №2</t>
  </si>
  <si>
    <t>Источник №3</t>
  </si>
  <si>
    <t>Источник №4</t>
  </si>
  <si>
    <t>Источник №5</t>
  </si>
  <si>
    <t>Округление</t>
  </si>
  <si>
    <t>Кол-во знач.</t>
  </si>
  <si>
    <t>Сред.квадр.откл. σ=</t>
  </si>
  <si>
    <t>Коэфф вариации V=</t>
  </si>
  <si>
    <t>Ед.изм.</t>
  </si>
  <si>
    <t>Кол-во</t>
  </si>
  <si>
    <t>Цена за ед.изм.</t>
  </si>
  <si>
    <t>шт</t>
  </si>
  <si>
    <t xml:space="preserve">Обоснование начальной ( максимальной ) цены контракта                                                           </t>
  </si>
  <si>
    <t>НМЦК, руб.</t>
  </si>
  <si>
    <t>Метод сопоставимых рыночных цен (анализа рынка).
(Основание:  Ст.22 Закона № 44-ФЗ от 05.04.2013)</t>
  </si>
  <si>
    <t>Используемый метод определения ЦК с обоснованием:</t>
  </si>
  <si>
    <t>Исполнитель: главный энергетик ФКУ ИК-8 ______________ Цырендоржиев Д.Ж.</t>
  </si>
  <si>
    <t>Расчет НМЦК (ЦК)</t>
  </si>
  <si>
    <t>Итого НМЦК составила: 154 782 (сто пятьдесят четыре тысячи семьсот восемьдесят два) рубля  00 копеек</t>
  </si>
  <si>
    <t>Дата подготовки обоснования:  "____"  января 2022 г.</t>
  </si>
  <si>
    <t xml:space="preserve">от «_____» ________  202___ г. </t>
  </si>
  <si>
    <t xml:space="preserve">Приложение № ___ </t>
  </si>
  <si>
    <t xml:space="preserve">к Госконтракту №_____ </t>
  </si>
  <si>
    <t>Наименование товара, услуги (работы)</t>
  </si>
  <si>
    <t>Рыночная стоимость, руб.</t>
  </si>
  <si>
    <t>Средн. арифм., руб.</t>
  </si>
  <si>
    <t>Насос ЭЦВ 6-10-140</t>
  </si>
  <si>
    <t>Кран шаровый стальной фланцевый      ДУ- 100 РУ-16</t>
  </si>
  <si>
    <t>Кран шаровый стальной фланцевый             ДУ - 80 РУ-16</t>
  </si>
  <si>
    <t>* В связи, с превышением НМЦК, полученной в результате расчетов, над лимитами бюджетных обязательств, руководствуясь частью 2 статьи 72 Бюджетного кодекса Российской Федерации, НМЦК уменьшена до лимитов бюджетных обязательств в размере ________________ руб.</t>
  </si>
  <si>
    <t>Извещатель пожарный (дымовой) ИП 212-141</t>
  </si>
  <si>
    <t>шт.</t>
  </si>
  <si>
    <t>Прибор приемно-контрольный (20 шлейфов)</t>
  </si>
  <si>
    <t>Извещатель пожарный (ручной) ИПР</t>
  </si>
  <si>
    <t>Табло «ВЫХОД»</t>
  </si>
  <si>
    <t>Блок речевого оповещения</t>
  </si>
  <si>
    <t>Исполнитель: начальник пожарной части ФКУ ИК-8 ______________ Ясиненко А.Н.</t>
  </si>
  <si>
    <t>Кабель КПСнг FRLS (экранированный) 2×2×0,2</t>
  </si>
  <si>
    <t>Кабель FTP (с тросом) 4×2×0,5</t>
  </si>
  <si>
    <t>м</t>
  </si>
  <si>
    <t>Исполнитель: начальник ПЧ ФКУ ИК-8 ______________ Ясиненко А.Н.</t>
  </si>
  <si>
    <t>Итого НМЦК составила: 22189 (двадцать две тысячи сто восемьдесят девять) рублей 00 копеек</t>
  </si>
  <si>
    <t>Итого НМЦК составила: 84737 (восемьдесят четыре тысячи семьсот тридцать семь рублей)  40 копеек</t>
  </si>
  <si>
    <t>Дата подготовки обоснования:  "____"  _________ 2022 г.</t>
  </si>
  <si>
    <t>Дата подготовки обоснования:  "____"  ________2022 г.</t>
  </si>
  <si>
    <t>Извещатель пожарный дымовой ИП 212-141</t>
  </si>
  <si>
    <t>Кабель КСРнг (А) - FRLS 1*2*0,5 (0,80мм)</t>
  </si>
  <si>
    <t>Исполнитель начальник пожарной части, капитан вн. службы  _______________ В.О. Кожевин</t>
  </si>
  <si>
    <t>Табло световое 12В Т-12 "ВЫХОД"</t>
  </si>
  <si>
    <t>Аккумуляторная батарея 12В/7,2 Ач</t>
  </si>
  <si>
    <t>Дата подготовки обоснования:  "____"  ________ 2026 г.</t>
  </si>
  <si>
    <t>Интернет ресурсы</t>
  </si>
  <si>
    <t>Блок речевого оповещения С-К БРО</t>
  </si>
  <si>
    <t xml:space="preserve"> </t>
  </si>
  <si>
    <t>Итого НМЦК составила 47116,88 (сорок семь тысяч сто шестнадцать  рублей) 88 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</si>
</sst>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"/>
    <numFmt numFmtId="165" formatCode="0.000"/>
  </numFmts>
  <fonts count="14" x14ac:knownFonts="1">
    <font>
      <sz val="10"/>
      <name val="Times New Roman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64" fontId="1" fillId="0" borderId="0" xfId="0" applyNumberFormat="1" applyFont="1" applyFill="1" applyAlignment="1">
      <alignment vertical="center"/>
    </xf>
    <xf numFmtId="164" fontId="2" fillId="0" borderId="0" xfId="0" applyNumberFormat="1" applyFont="1" applyFill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top" wrapText="1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>
      <alignment horizontal="center"/>
    </xf>
    <xf numFmtId="164" fontId="1" fillId="0" borderId="0" xfId="0" applyNumberFormat="1" applyFont="1" applyFill="1"/>
    <xf numFmtId="0" fontId="5" fillId="0" borderId="0" xfId="0" applyFont="1" applyFill="1"/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0" fillId="0" borderId="0" xfId="0" applyAlignment="1"/>
    <xf numFmtId="0" fontId="2" fillId="0" borderId="0" xfId="0" applyFont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center" vertical="center"/>
    </xf>
    <xf numFmtId="0" fontId="5" fillId="0" borderId="0" xfId="0" applyFont="1" applyFill="1"/>
    <xf numFmtId="0" fontId="1" fillId="0" borderId="0" xfId="0" applyFont="1" applyFill="1" applyAlignment="1">
      <alignment horizontal="center" vertical="center"/>
    </xf>
    <xf numFmtId="0" fontId="5" fillId="0" borderId="0" xfId="0" applyFont="1" applyFill="1"/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9" fillId="0" borderId="8" xfId="0" applyFont="1" applyBorder="1" applyAlignment="1">
      <alignment horizontal="justify" vertical="center"/>
    </xf>
    <xf numFmtId="0" fontId="10" fillId="0" borderId="9" xfId="0" applyFont="1" applyBorder="1" applyAlignment="1">
      <alignment horizontal="justify" vertical="center"/>
    </xf>
    <xf numFmtId="0" fontId="10" fillId="0" borderId="8" xfId="0" applyFont="1" applyBorder="1" applyAlignment="1">
      <alignment horizontal="justify" vertical="center"/>
    </xf>
    <xf numFmtId="0" fontId="5" fillId="0" borderId="0" xfId="0" applyFont="1" applyFill="1"/>
    <xf numFmtId="0" fontId="1" fillId="0" borderId="0" xfId="0" applyFont="1" applyFill="1" applyAlignment="1">
      <alignment horizontal="left" vertical="center"/>
    </xf>
    <xf numFmtId="4" fontId="2" fillId="0" borderId="0" xfId="0" applyNumberFormat="1" applyFont="1" applyFill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4" fontId="11" fillId="0" borderId="7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164" fontId="11" fillId="3" borderId="2" xfId="0" applyNumberFormat="1" applyFont="1" applyFill="1" applyBorder="1" applyAlignment="1">
      <alignment horizontal="center" vertical="center" wrapText="1"/>
    </xf>
    <xf numFmtId="164" fontId="11" fillId="3" borderId="0" xfId="0" applyNumberFormat="1" applyFont="1" applyFill="1" applyBorder="1" applyAlignment="1">
      <alignment horizontal="center" vertical="center" wrapText="1"/>
    </xf>
    <xf numFmtId="4" fontId="11" fillId="3" borderId="2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164" fontId="11" fillId="3" borderId="7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4" fontId="11" fillId="0" borderId="5" xfId="0" applyNumberFormat="1" applyFont="1" applyFill="1" applyBorder="1" applyAlignment="1">
      <alignment horizontal="center" vertical="center" wrapText="1"/>
    </xf>
    <xf numFmtId="4" fontId="11" fillId="3" borderId="11" xfId="0" applyNumberFormat="1" applyFont="1" applyFill="1" applyBorder="1" applyAlignment="1">
      <alignment horizontal="center" vertical="center" wrapText="1"/>
    </xf>
    <xf numFmtId="164" fontId="11" fillId="3" borderId="12" xfId="0" applyNumberFormat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0" xfId="0" applyNumberFormat="1" applyFont="1" applyFill="1" applyBorder="1" applyAlignment="1">
      <alignment horizontal="center" vertical="center" wrapText="1"/>
    </xf>
    <xf numFmtId="4" fontId="13" fillId="3" borderId="2" xfId="0" applyNumberFormat="1" applyFont="1" applyFill="1" applyBorder="1" applyAlignment="1">
      <alignment horizontal="center" vertical="center" wrapText="1"/>
    </xf>
    <xf numFmtId="4" fontId="13" fillId="3" borderId="1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164" fontId="13" fillId="3" borderId="12" xfId="0" applyNumberFormat="1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center" vertical="center"/>
    </xf>
    <xf numFmtId="164" fontId="13" fillId="3" borderId="1" xfId="0" applyNumberFormat="1" applyFont="1" applyFill="1" applyBorder="1" applyAlignment="1">
      <alignment horizontal="center" vertical="center" wrapText="1"/>
    </xf>
    <xf numFmtId="164" fontId="13" fillId="3" borderId="7" xfId="0" applyNumberFormat="1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 wrapText="1"/>
    </xf>
    <xf numFmtId="4" fontId="13" fillId="3" borderId="7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64" fontId="4" fillId="2" borderId="5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3" borderId="3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 shrinkToFit="1"/>
    </xf>
    <xf numFmtId="164" fontId="1" fillId="0" borderId="4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4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0" fontId="5" fillId="0" borderId="0" xfId="0" applyFont="1" applyFill="1"/>
    <xf numFmtId="164" fontId="4" fillId="0" borderId="5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</cellXfs>
  <cellStyles count="1">
    <cellStyle name="Обычный" xfId="0" builtinId="0"/>
  </cellStyles>
  <dxfs count="2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17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view="pageBreakPreview" topLeftCell="A5" zoomScaleNormal="75" zoomScaleSheetLayoutView="100" workbookViewId="0">
      <selection activeCell="B20" sqref="B20"/>
    </sheetView>
  </sheetViews>
  <sheetFormatPr defaultRowHeight="15" x14ac:dyDescent="0.2"/>
  <cols>
    <col min="1" max="1" width="5.33203125" style="5" customWidth="1"/>
    <col min="2" max="2" width="42.6640625" style="5" customWidth="1"/>
    <col min="3" max="3" width="8.83203125" style="5" customWidth="1"/>
    <col min="4" max="4" width="7.83203125" style="5" customWidth="1"/>
    <col min="5" max="8" width="13.83203125" style="7" customWidth="1"/>
    <col min="9" max="9" width="13.5" style="7" hidden="1" customWidth="1"/>
    <col min="10" max="10" width="8.6640625" style="7" hidden="1" customWidth="1"/>
    <col min="11" max="11" width="12.6640625" style="7" customWidth="1"/>
    <col min="12" max="12" width="13.83203125" style="7" customWidth="1"/>
    <col min="13" max="13" width="8.83203125" style="5" customWidth="1"/>
    <col min="14" max="14" width="12.83203125" style="5" customWidth="1"/>
    <col min="15" max="15" width="15.33203125" style="5" customWidth="1"/>
    <col min="16" max="16" width="16.1640625" style="5" customWidth="1"/>
  </cols>
  <sheetData>
    <row r="1" spans="1:16" ht="15.75" x14ac:dyDescent="0.2">
      <c r="A1" s="1"/>
      <c r="B1" s="1"/>
      <c r="C1" s="34"/>
      <c r="D1" s="1"/>
      <c r="E1" s="30"/>
      <c r="F1" s="28"/>
      <c r="G1" s="28"/>
      <c r="H1" s="28"/>
      <c r="I1" s="28"/>
      <c r="J1" s="28"/>
      <c r="K1" s="5"/>
      <c r="L1" s="5"/>
      <c r="N1" s="113"/>
      <c r="O1" s="113"/>
      <c r="P1" s="113"/>
    </row>
    <row r="2" spans="1:16" ht="15.75" x14ac:dyDescent="0.2">
      <c r="A2" s="1"/>
      <c r="B2" s="1"/>
      <c r="C2" s="34"/>
      <c r="D2" s="1"/>
      <c r="E2" s="30"/>
      <c r="F2" s="28"/>
      <c r="G2" s="28"/>
      <c r="H2" s="28"/>
      <c r="I2" s="28"/>
      <c r="J2" s="28"/>
      <c r="K2" s="5"/>
      <c r="L2" s="5"/>
      <c r="N2" s="114" t="s">
        <v>26</v>
      </c>
      <c r="O2" s="114"/>
      <c r="P2" s="114"/>
    </row>
    <row r="3" spans="1:16" ht="15.75" x14ac:dyDescent="0.2">
      <c r="A3" s="1"/>
      <c r="B3" s="1"/>
      <c r="C3" s="34"/>
      <c r="D3" s="1"/>
      <c r="E3" s="30"/>
      <c r="F3" s="28"/>
      <c r="G3" s="28"/>
      <c r="H3" s="28"/>
      <c r="I3" s="28"/>
      <c r="J3" s="28"/>
      <c r="K3" s="5"/>
      <c r="L3" s="5"/>
      <c r="N3" s="115" t="s">
        <v>27</v>
      </c>
      <c r="O3" s="115"/>
      <c r="P3" s="115"/>
    </row>
    <row r="4" spans="1:16" ht="15.75" customHeight="1" x14ac:dyDescent="0.2">
      <c r="A4" s="1"/>
      <c r="B4" s="1"/>
      <c r="C4" s="34"/>
      <c r="D4" s="1"/>
      <c r="E4" s="30"/>
      <c r="F4" s="28"/>
      <c r="G4" s="28"/>
      <c r="H4" s="28"/>
      <c r="I4" s="28"/>
      <c r="J4" s="28"/>
      <c r="K4" s="5"/>
      <c r="L4" s="5"/>
      <c r="N4" s="116" t="s">
        <v>25</v>
      </c>
      <c r="O4" s="116"/>
      <c r="P4" s="116"/>
    </row>
    <row r="5" spans="1:16" ht="15.75" x14ac:dyDescent="0.2">
      <c r="A5" s="1"/>
      <c r="B5" s="1"/>
      <c r="C5" s="34"/>
      <c r="D5" s="1"/>
      <c r="E5" s="30"/>
      <c r="F5" s="28"/>
      <c r="G5" s="28"/>
      <c r="H5" s="28"/>
      <c r="I5" s="28"/>
      <c r="J5" s="28"/>
      <c r="K5" s="5"/>
      <c r="L5" s="5"/>
      <c r="N5" s="112"/>
      <c r="O5" s="112"/>
      <c r="P5" s="112"/>
    </row>
    <row r="6" spans="1:16" ht="0.75" customHeight="1" x14ac:dyDescent="0.2">
      <c r="A6" s="1"/>
      <c r="B6" s="1"/>
      <c r="C6" s="34"/>
      <c r="D6" s="1"/>
      <c r="E6" s="30"/>
      <c r="F6" s="28"/>
      <c r="G6" s="28"/>
      <c r="H6" s="28"/>
      <c r="I6" s="28"/>
      <c r="J6" s="28"/>
      <c r="K6" s="5"/>
      <c r="L6" s="5"/>
      <c r="N6" s="112"/>
      <c r="O6" s="112"/>
      <c r="P6" s="112"/>
    </row>
    <row r="7" spans="1:16" ht="15.75" hidden="1" x14ac:dyDescent="0.2">
      <c r="A7" s="1"/>
      <c r="B7" s="1"/>
      <c r="C7" s="34"/>
      <c r="D7" s="1"/>
      <c r="E7" s="30"/>
      <c r="F7" s="28"/>
      <c r="G7" s="28"/>
      <c r="H7" s="28"/>
      <c r="I7" s="28"/>
      <c r="J7" s="28"/>
      <c r="K7" s="28"/>
      <c r="L7" s="28"/>
      <c r="M7" s="6"/>
    </row>
    <row r="8" spans="1:16" ht="17.25" customHeight="1" x14ac:dyDescent="0.2">
      <c r="A8" s="108" t="s">
        <v>17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</row>
    <row r="9" spans="1:16" ht="9" customHeight="1" x14ac:dyDescent="0.2">
      <c r="A9" s="1"/>
      <c r="B9" s="1"/>
      <c r="C9" s="34"/>
      <c r="D9" s="1"/>
      <c r="E9" s="30"/>
      <c r="F9" s="28"/>
      <c r="G9" s="28"/>
      <c r="H9" s="28"/>
      <c r="I9" s="28"/>
      <c r="J9" s="28"/>
      <c r="K9" s="28"/>
      <c r="L9" s="28"/>
      <c r="M9" s="109"/>
      <c r="N9" s="109"/>
      <c r="O9" s="109"/>
      <c r="P9" s="109"/>
    </row>
    <row r="10" spans="1:16" ht="15.75" x14ac:dyDescent="0.2">
      <c r="A10" s="110" t="s">
        <v>0</v>
      </c>
      <c r="B10" s="110"/>
      <c r="C10" s="110"/>
      <c r="D10" s="110" t="s">
        <v>1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</row>
    <row r="11" spans="1:16" ht="30.75" customHeight="1" x14ac:dyDescent="0.2">
      <c r="A11" s="110" t="s">
        <v>20</v>
      </c>
      <c r="B11" s="110"/>
      <c r="C11" s="110"/>
      <c r="D11" s="111" t="s">
        <v>19</v>
      </c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2" spans="1:16" ht="19.5" customHeight="1" x14ac:dyDescent="0.2">
      <c r="A12" s="89" t="s">
        <v>18</v>
      </c>
      <c r="B12" s="90"/>
      <c r="C12" s="91">
        <v>47116.88</v>
      </c>
      <c r="D12" s="92"/>
      <c r="E12" s="93"/>
      <c r="F12" s="94"/>
      <c r="G12" s="95"/>
      <c r="H12" s="95"/>
      <c r="I12" s="95"/>
      <c r="J12" s="95"/>
      <c r="K12" s="95"/>
      <c r="L12" s="95"/>
      <c r="M12" s="95"/>
      <c r="N12" s="95"/>
      <c r="O12" s="95"/>
      <c r="P12" s="96"/>
    </row>
    <row r="13" spans="1:16" ht="18" customHeight="1" x14ac:dyDescent="0.2">
      <c r="A13" s="97" t="s">
        <v>22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16" ht="28.5" customHeight="1" x14ac:dyDescent="0.2">
      <c r="A14" s="100" t="s">
        <v>2</v>
      </c>
      <c r="B14" s="100" t="s">
        <v>28</v>
      </c>
      <c r="C14" s="102" t="s">
        <v>3</v>
      </c>
      <c r="D14" s="103"/>
      <c r="E14" s="61" t="s">
        <v>4</v>
      </c>
      <c r="F14" s="61" t="s">
        <v>5</v>
      </c>
      <c r="G14" s="61" t="s">
        <v>6</v>
      </c>
      <c r="H14" s="61" t="s">
        <v>56</v>
      </c>
      <c r="I14" s="61" t="s">
        <v>7</v>
      </c>
      <c r="J14" s="61" t="s">
        <v>8</v>
      </c>
      <c r="K14" s="104" t="s">
        <v>30</v>
      </c>
      <c r="L14" s="106" t="s">
        <v>9</v>
      </c>
      <c r="M14" s="100" t="s">
        <v>10</v>
      </c>
      <c r="N14" s="100" t="s">
        <v>11</v>
      </c>
      <c r="O14" s="100" t="s">
        <v>12</v>
      </c>
      <c r="P14" s="106" t="s">
        <v>29</v>
      </c>
    </row>
    <row r="15" spans="1:16" ht="30" customHeight="1" x14ac:dyDescent="0.2">
      <c r="A15" s="101"/>
      <c r="B15" s="101"/>
      <c r="C15" s="9" t="s">
        <v>13</v>
      </c>
      <c r="D15" s="9" t="s">
        <v>14</v>
      </c>
      <c r="E15" s="61" t="s">
        <v>15</v>
      </c>
      <c r="F15" s="61" t="s">
        <v>15</v>
      </c>
      <c r="G15" s="61" t="s">
        <v>15</v>
      </c>
      <c r="H15" s="61" t="s">
        <v>15</v>
      </c>
      <c r="I15" s="61" t="s">
        <v>15</v>
      </c>
      <c r="J15" s="61" t="s">
        <v>15</v>
      </c>
      <c r="K15" s="105"/>
      <c r="L15" s="107"/>
      <c r="M15" s="101"/>
      <c r="N15" s="101"/>
      <c r="O15" s="101"/>
      <c r="P15" s="107"/>
    </row>
    <row r="16" spans="1:16" ht="25.5" customHeight="1" x14ac:dyDescent="0.2">
      <c r="A16" s="9">
        <v>1</v>
      </c>
      <c r="B16" s="41" t="s">
        <v>57</v>
      </c>
      <c r="C16" s="42" t="s">
        <v>16</v>
      </c>
      <c r="D16" s="57">
        <v>2</v>
      </c>
      <c r="E16" s="56">
        <v>6837.14</v>
      </c>
      <c r="F16" s="56">
        <v>6770.76</v>
      </c>
      <c r="G16" s="56">
        <v>6638</v>
      </c>
      <c r="H16" s="56">
        <v>5905</v>
      </c>
      <c r="I16" s="56"/>
      <c r="J16" s="56"/>
      <c r="K16" s="58">
        <f t="shared" ref="K16:K20" si="0">AVERAGE(E16,F16,G16,H16)</f>
        <v>6537.7250000000004</v>
      </c>
      <c r="L16" s="44">
        <f t="shared" ref="L16:L18" si="1">ROUND(K16,2)</f>
        <v>6537.73</v>
      </c>
      <c r="M16" s="63">
        <f t="shared" ref="M16:M20" si="2">COUNT(E16:J16)</f>
        <v>4</v>
      </c>
      <c r="N16" s="45">
        <f t="shared" ref="N16:N20" si="3">STDEV(E16,F16,G16,H16)</f>
        <v>429.86457351899423</v>
      </c>
      <c r="O16" s="45">
        <f t="shared" ref="O16:O18" si="4">N16/K16*100</f>
        <v>6.5751400298879839</v>
      </c>
      <c r="P16" s="43">
        <f t="shared" ref="P16:P20" si="5">L16*D16</f>
        <v>13075.46</v>
      </c>
    </row>
    <row r="17" spans="1:16" ht="21" customHeight="1" x14ac:dyDescent="0.2">
      <c r="A17" s="9">
        <v>2</v>
      </c>
      <c r="B17" s="41" t="s">
        <v>50</v>
      </c>
      <c r="C17" s="42" t="s">
        <v>16</v>
      </c>
      <c r="D17" s="57">
        <v>17</v>
      </c>
      <c r="E17" s="56">
        <v>592.25</v>
      </c>
      <c r="F17" s="56">
        <v>586.5</v>
      </c>
      <c r="G17" s="56">
        <v>575</v>
      </c>
      <c r="H17" s="56">
        <v>518</v>
      </c>
      <c r="I17" s="54"/>
      <c r="J17" s="54"/>
      <c r="K17" s="58">
        <f t="shared" si="0"/>
        <v>567.9375</v>
      </c>
      <c r="L17" s="64">
        <f t="shared" si="1"/>
        <v>567.94000000000005</v>
      </c>
      <c r="M17" s="42">
        <f t="shared" si="2"/>
        <v>4</v>
      </c>
      <c r="N17" s="45">
        <f t="shared" si="3"/>
        <v>34.055331814563196</v>
      </c>
      <c r="O17" s="45">
        <f t="shared" si="4"/>
        <v>5.9963168155938282</v>
      </c>
      <c r="P17" s="48">
        <f t="shared" si="5"/>
        <v>9654.9800000000014</v>
      </c>
    </row>
    <row r="18" spans="1:16" ht="22.5" customHeight="1" x14ac:dyDescent="0.2">
      <c r="A18" s="9">
        <v>6</v>
      </c>
      <c r="B18" s="46" t="s">
        <v>51</v>
      </c>
      <c r="C18" s="42" t="s">
        <v>44</v>
      </c>
      <c r="D18" s="59">
        <v>310</v>
      </c>
      <c r="E18" s="56">
        <v>27.04</v>
      </c>
      <c r="F18" s="56">
        <v>26.78</v>
      </c>
      <c r="G18" s="56">
        <v>26.25</v>
      </c>
      <c r="H18" s="56">
        <v>26.43</v>
      </c>
      <c r="I18" s="60"/>
      <c r="J18" s="60"/>
      <c r="K18" s="58">
        <f t="shared" si="0"/>
        <v>26.625</v>
      </c>
      <c r="L18" s="47">
        <f t="shared" si="1"/>
        <v>26.63</v>
      </c>
      <c r="M18" s="42">
        <f t="shared" si="2"/>
        <v>4</v>
      </c>
      <c r="N18" s="45">
        <f t="shared" si="3"/>
        <v>0.35350624699807864</v>
      </c>
      <c r="O18" s="45">
        <f t="shared" si="4"/>
        <v>1.3277229934200137</v>
      </c>
      <c r="P18" s="48">
        <f t="shared" si="5"/>
        <v>8255.2999999999993</v>
      </c>
    </row>
    <row r="19" spans="1:16" x14ac:dyDescent="0.2">
      <c r="A19" s="9">
        <v>9</v>
      </c>
      <c r="B19" s="46" t="s">
        <v>54</v>
      </c>
      <c r="C19" s="42" t="s">
        <v>16</v>
      </c>
      <c r="D19" s="59">
        <v>8</v>
      </c>
      <c r="E19" s="56">
        <v>1988.93</v>
      </c>
      <c r="F19" s="56">
        <v>1969.62</v>
      </c>
      <c r="G19" s="56">
        <v>1931</v>
      </c>
      <c r="H19" s="56">
        <v>1529</v>
      </c>
      <c r="I19" s="60"/>
      <c r="J19" s="60"/>
      <c r="K19" s="58">
        <f t="shared" si="0"/>
        <v>1854.6375</v>
      </c>
      <c r="L19" s="47">
        <f t="shared" ref="L19:L20" si="6">ROUND(K19,2)</f>
        <v>1854.64</v>
      </c>
      <c r="M19" s="42">
        <f t="shared" si="2"/>
        <v>4</v>
      </c>
      <c r="N19" s="45">
        <f t="shared" si="3"/>
        <v>218.42349055218381</v>
      </c>
      <c r="O19" s="45">
        <f t="shared" ref="O19:O20" si="7">N19/K19*100</f>
        <v>11.777152707857132</v>
      </c>
      <c r="P19" s="48">
        <f t="shared" si="5"/>
        <v>14837.12</v>
      </c>
    </row>
    <row r="20" spans="1:16" ht="17.25" customHeight="1" x14ac:dyDescent="0.2">
      <c r="A20" s="49">
        <v>11</v>
      </c>
      <c r="B20" s="50" t="s">
        <v>53</v>
      </c>
      <c r="C20" s="51" t="s">
        <v>16</v>
      </c>
      <c r="D20" s="52">
        <v>3</v>
      </c>
      <c r="E20" s="53">
        <v>472.77</v>
      </c>
      <c r="F20" s="53">
        <v>468.18</v>
      </c>
      <c r="G20" s="53">
        <v>459</v>
      </c>
      <c r="H20" s="53">
        <v>325.39999999999998</v>
      </c>
      <c r="I20" s="54"/>
      <c r="J20" s="54"/>
      <c r="K20" s="55">
        <f t="shared" si="0"/>
        <v>431.33749999999998</v>
      </c>
      <c r="L20" s="65">
        <f t="shared" si="6"/>
        <v>431.34</v>
      </c>
      <c r="M20" s="62">
        <f t="shared" si="2"/>
        <v>4</v>
      </c>
      <c r="N20" s="67">
        <f t="shared" si="3"/>
        <v>70.856638538672328</v>
      </c>
      <c r="O20" s="67">
        <f t="shared" si="7"/>
        <v>16.427191825118921</v>
      </c>
      <c r="P20" s="66">
        <f t="shared" si="5"/>
        <v>1294.02</v>
      </c>
    </row>
    <row r="21" spans="1:16" ht="18.75" customHeight="1" x14ac:dyDescent="0.2">
      <c r="A21" s="68"/>
      <c r="B21" s="69"/>
      <c r="C21" s="70"/>
      <c r="D21" s="71"/>
      <c r="E21" s="72"/>
      <c r="F21" s="72"/>
      <c r="G21" s="72"/>
      <c r="H21" s="72" t="s">
        <v>58</v>
      </c>
      <c r="I21" s="73"/>
      <c r="J21" s="73"/>
      <c r="K21" s="74"/>
      <c r="L21" s="75"/>
      <c r="M21" s="76"/>
      <c r="N21" s="77"/>
      <c r="O21" s="77"/>
      <c r="P21" s="78"/>
    </row>
    <row r="22" spans="1:16" x14ac:dyDescent="0.2">
      <c r="A22" s="68"/>
      <c r="B22" s="79"/>
      <c r="C22" s="76"/>
      <c r="D22" s="80"/>
      <c r="E22" s="81"/>
      <c r="F22" s="81"/>
      <c r="G22" s="81"/>
      <c r="H22" s="81"/>
      <c r="I22" s="82"/>
      <c r="J22" s="82"/>
      <c r="K22" s="83"/>
      <c r="L22" s="84"/>
      <c r="M22" s="76"/>
      <c r="N22" s="77"/>
      <c r="O22" s="77"/>
      <c r="P22" s="85"/>
    </row>
    <row r="23" spans="1:16" ht="15.75" x14ac:dyDescent="0.2">
      <c r="A23" s="86"/>
      <c r="B23" s="87" t="s">
        <v>59</v>
      </c>
      <c r="C23" s="87"/>
      <c r="D23" s="87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</row>
    <row r="24" spans="1:16" x14ac:dyDescent="0.2">
      <c r="A24" s="12"/>
      <c r="B24" s="13"/>
      <c r="C24" s="12"/>
      <c r="D24" s="14"/>
      <c r="E24" s="15"/>
      <c r="F24" s="15"/>
      <c r="G24" s="15"/>
      <c r="H24" s="15"/>
      <c r="I24" s="15"/>
      <c r="J24" s="15"/>
      <c r="K24" s="16"/>
      <c r="L24" s="16"/>
      <c r="M24" s="12"/>
      <c r="N24" s="12"/>
      <c r="O24" s="12"/>
      <c r="P24" s="12"/>
    </row>
    <row r="25" spans="1:16" x14ac:dyDescent="0.2">
      <c r="A25" s="12"/>
      <c r="B25" s="88" t="s">
        <v>34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</row>
    <row r="26" spans="1:16" ht="15.75" x14ac:dyDescent="0.2">
      <c r="A26" s="39" t="s">
        <v>52</v>
      </c>
      <c r="B26" s="2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</row>
    <row r="27" spans="1:16" ht="18.75" x14ac:dyDescent="0.3">
      <c r="A27" s="38"/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20"/>
      <c r="O27" s="40"/>
    </row>
    <row r="28" spans="1:16" ht="18.75" x14ac:dyDescent="0.3">
      <c r="A28" s="39" t="s">
        <v>55</v>
      </c>
      <c r="B28" s="38"/>
      <c r="C28" s="38"/>
      <c r="D28" s="38"/>
      <c r="E28" s="38"/>
      <c r="F28" s="38"/>
      <c r="G28" s="38"/>
      <c r="H28" s="19"/>
      <c r="I28" s="19"/>
      <c r="J28" s="19"/>
      <c r="K28" s="19"/>
      <c r="L28" s="19"/>
      <c r="M28" s="20"/>
    </row>
    <row r="29" spans="1:16" ht="18.75" x14ac:dyDescent="0.3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20"/>
    </row>
    <row r="30" spans="1:16" ht="18.75" x14ac:dyDescent="0.3">
      <c r="A30" s="17"/>
      <c r="B30" s="38"/>
      <c r="C30" s="22"/>
      <c r="D30" s="38"/>
      <c r="E30" s="23"/>
      <c r="F30" s="24"/>
      <c r="G30" s="24"/>
      <c r="H30" s="19"/>
      <c r="I30" s="19"/>
      <c r="J30" s="19"/>
      <c r="K30" s="19"/>
      <c r="L30" s="19"/>
      <c r="M30" s="20"/>
    </row>
    <row r="31" spans="1:16" ht="15.75" x14ac:dyDescent="0.25">
      <c r="A31" s="17"/>
      <c r="B31" s="17"/>
      <c r="C31" s="39"/>
      <c r="D31" s="17"/>
      <c r="E31" s="18"/>
      <c r="F31" s="19"/>
      <c r="G31" s="19"/>
      <c r="H31" s="19"/>
      <c r="I31" s="19"/>
      <c r="J31" s="19"/>
      <c r="K31" s="19"/>
      <c r="L31" s="19"/>
      <c r="M31" s="20"/>
    </row>
    <row r="32" spans="1:16" ht="15.75" x14ac:dyDescent="0.25">
      <c r="B32" s="17"/>
      <c r="C32" s="39"/>
      <c r="D32" s="17"/>
      <c r="E32" s="18"/>
      <c r="F32" s="19"/>
      <c r="G32" s="19"/>
      <c r="H32" s="19"/>
      <c r="I32" s="19"/>
      <c r="J32" s="19"/>
      <c r="K32" s="19"/>
      <c r="L32" s="19"/>
      <c r="M32" s="20"/>
    </row>
  </sheetData>
  <mergeCells count="27">
    <mergeCell ref="N6:P6"/>
    <mergeCell ref="N1:P1"/>
    <mergeCell ref="N2:P2"/>
    <mergeCell ref="N3:P3"/>
    <mergeCell ref="N4:P4"/>
    <mergeCell ref="N5:P5"/>
    <mergeCell ref="A8:P8"/>
    <mergeCell ref="M9:P9"/>
    <mergeCell ref="A10:C10"/>
    <mergeCell ref="D10:P10"/>
    <mergeCell ref="A11:C11"/>
    <mergeCell ref="D11:P11"/>
    <mergeCell ref="B23:P23"/>
    <mergeCell ref="B25:P25"/>
    <mergeCell ref="A12:B12"/>
    <mergeCell ref="C12:E12"/>
    <mergeCell ref="F12:P12"/>
    <mergeCell ref="A13:P13"/>
    <mergeCell ref="A14:A15"/>
    <mergeCell ref="B14:B15"/>
    <mergeCell ref="C14:D14"/>
    <mergeCell ref="K14:K15"/>
    <mergeCell ref="L14:L15"/>
    <mergeCell ref="M14:M15"/>
    <mergeCell ref="N14:N15"/>
    <mergeCell ref="O14:O15"/>
    <mergeCell ref="P14:P15"/>
  </mergeCells>
  <conditionalFormatting sqref="P24">
    <cfRule type="expression" dxfId="23" priority="1" stopIfTrue="1">
      <formula>NOT(ISERROR(SEARCH("НЕ",P24)))</formula>
    </cfRule>
    <cfRule type="expression" dxfId="22" priority="2" stopIfTrue="1">
      <formula>NOT(ISERROR(SEARCH("ОДНОРОДНЫЕ",P24)))</formula>
    </cfRule>
    <cfRule type="expression" dxfId="21" priority="3" stopIfTrue="1">
      <formula>NOT(ISERROR(SEARCH("НЕОДНОРОДНЫЕ",P24)))</formula>
    </cfRule>
  </conditionalFormatting>
  <conditionalFormatting sqref="P24">
    <cfRule type="expression" dxfId="20" priority="4" stopIfTrue="1">
      <formula>NOT(ISERROR(SEARCH("НЕОДНОРОДНЫЕ",P24)))</formula>
    </cfRule>
    <cfRule type="expression" dxfId="19" priority="5" stopIfTrue="1">
      <formula>NOT(ISERROR(SEARCH("ОДНОРОДНЫЕ",P24)))</formula>
    </cfRule>
    <cfRule type="expression" dxfId="18" priority="6" stopIfTrue="1">
      <formula>NOT(ISERROR(SEARCH("НЕОДНОРОДНЫЕ",P24)))</formula>
    </cfRule>
  </conditionalFormatting>
  <pageMargins left="0.23622047244094491" right="0.23622047244094491" top="0.55118110236220474" bottom="0.55118110236220474" header="0" footer="0"/>
  <pageSetup paperSize="9" scale="78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topLeftCell="A4" zoomScale="90" zoomScaleNormal="75" zoomScaleSheetLayoutView="90" workbookViewId="0">
      <selection activeCell="B23" sqref="B23:P23"/>
    </sheetView>
  </sheetViews>
  <sheetFormatPr defaultRowHeight="15" x14ac:dyDescent="0.2"/>
  <cols>
    <col min="1" max="1" width="5.33203125" style="5" customWidth="1"/>
    <col min="2" max="2" width="42.6640625" style="5" customWidth="1"/>
    <col min="3" max="3" width="8.83203125" style="5" customWidth="1"/>
    <col min="4" max="4" width="7.83203125" style="5" customWidth="1"/>
    <col min="5" max="8" width="13.83203125" style="7" customWidth="1"/>
    <col min="9" max="9" width="13.5" style="7" hidden="1" customWidth="1"/>
    <col min="10" max="10" width="8.6640625" style="7" hidden="1" customWidth="1"/>
    <col min="11" max="11" width="12.6640625" style="7" customWidth="1"/>
    <col min="12" max="12" width="13.83203125" style="7" customWidth="1"/>
    <col min="13" max="13" width="8.83203125" style="5" customWidth="1"/>
    <col min="14" max="14" width="12.83203125" style="5" customWidth="1"/>
    <col min="15" max="15" width="15.33203125" style="5" customWidth="1"/>
    <col min="16" max="16" width="16.1640625" style="5" customWidth="1"/>
  </cols>
  <sheetData>
    <row r="1" spans="1:16" ht="15.75" x14ac:dyDescent="0.2">
      <c r="A1" s="1"/>
      <c r="B1" s="1"/>
      <c r="C1" s="2"/>
      <c r="D1" s="1"/>
      <c r="E1" s="3"/>
      <c r="F1" s="4"/>
      <c r="G1" s="28"/>
      <c r="H1" s="4"/>
      <c r="I1" s="4"/>
      <c r="J1" s="4"/>
      <c r="K1" s="5"/>
      <c r="L1" s="5"/>
      <c r="N1" s="113"/>
      <c r="O1" s="113"/>
      <c r="P1" s="113"/>
    </row>
    <row r="2" spans="1:16" ht="15.75" x14ac:dyDescent="0.2">
      <c r="A2" s="1"/>
      <c r="B2" s="1"/>
      <c r="C2" s="2"/>
      <c r="D2" s="1"/>
      <c r="E2" s="3"/>
      <c r="F2" s="4"/>
      <c r="G2" s="28"/>
      <c r="H2" s="4"/>
      <c r="I2" s="4"/>
      <c r="J2" s="4"/>
      <c r="K2" s="5"/>
      <c r="L2" s="5"/>
      <c r="N2" s="114" t="s">
        <v>26</v>
      </c>
      <c r="O2" s="114"/>
      <c r="P2" s="114"/>
    </row>
    <row r="3" spans="1:16" ht="15.75" x14ac:dyDescent="0.2">
      <c r="A3" s="1"/>
      <c r="B3" s="1"/>
      <c r="C3" s="2"/>
      <c r="D3" s="1"/>
      <c r="E3" s="3"/>
      <c r="F3" s="4"/>
      <c r="G3" s="28"/>
      <c r="H3" s="4"/>
      <c r="I3" s="4"/>
      <c r="J3" s="4"/>
      <c r="K3" s="5"/>
      <c r="L3" s="5"/>
      <c r="N3" s="115" t="s">
        <v>27</v>
      </c>
      <c r="O3" s="115"/>
      <c r="P3" s="115"/>
    </row>
    <row r="4" spans="1:16" ht="15.75" customHeight="1" x14ac:dyDescent="0.2">
      <c r="A4" s="1"/>
      <c r="B4" s="1"/>
      <c r="C4" s="2"/>
      <c r="D4" s="1"/>
      <c r="E4" s="3"/>
      <c r="F4" s="4"/>
      <c r="G4" s="28"/>
      <c r="H4" s="4"/>
      <c r="I4" s="4"/>
      <c r="J4" s="4"/>
      <c r="K4" s="5"/>
      <c r="L4" s="5"/>
      <c r="N4" s="116" t="s">
        <v>25</v>
      </c>
      <c r="O4" s="116"/>
      <c r="P4" s="116"/>
    </row>
    <row r="5" spans="1:16" ht="15.75" x14ac:dyDescent="0.2">
      <c r="A5" s="1"/>
      <c r="B5" s="1"/>
      <c r="C5" s="2"/>
      <c r="D5" s="1"/>
      <c r="E5" s="3"/>
      <c r="F5" s="4"/>
      <c r="G5" s="28"/>
      <c r="H5" s="4"/>
      <c r="I5" s="4"/>
      <c r="J5" s="4"/>
      <c r="K5" s="5"/>
      <c r="L5" s="5"/>
      <c r="N5" s="112"/>
      <c r="O5" s="112"/>
      <c r="P5" s="112"/>
    </row>
    <row r="6" spans="1:16" ht="15.75" x14ac:dyDescent="0.2">
      <c r="A6" s="1"/>
      <c r="B6" s="1"/>
      <c r="C6" s="2"/>
      <c r="D6" s="1"/>
      <c r="E6" s="3"/>
      <c r="F6" s="4"/>
      <c r="G6" s="28"/>
      <c r="H6" s="4"/>
      <c r="I6" s="4"/>
      <c r="J6" s="4"/>
      <c r="K6" s="5"/>
      <c r="L6" s="5"/>
      <c r="N6" s="112"/>
      <c r="O6" s="112"/>
      <c r="P6" s="112"/>
    </row>
    <row r="7" spans="1:16" ht="15.75" x14ac:dyDescent="0.2">
      <c r="A7" s="1"/>
      <c r="B7" s="1"/>
      <c r="C7" s="2"/>
      <c r="D7" s="1"/>
      <c r="E7" s="3"/>
      <c r="F7" s="4"/>
      <c r="G7" s="28"/>
      <c r="H7" s="4"/>
      <c r="I7" s="4"/>
      <c r="J7" s="4"/>
      <c r="K7" s="4"/>
      <c r="L7" s="4"/>
      <c r="M7" s="6"/>
    </row>
    <row r="8" spans="1:16" ht="33.75" customHeight="1" x14ac:dyDescent="0.2">
      <c r="A8" s="108" t="s">
        <v>17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</row>
    <row r="9" spans="1:16" ht="15.75" x14ac:dyDescent="0.2">
      <c r="A9" s="1"/>
      <c r="B9" s="1"/>
      <c r="C9" s="2"/>
      <c r="D9" s="1"/>
      <c r="E9" s="3"/>
      <c r="F9" s="4"/>
      <c r="G9" s="28"/>
      <c r="H9" s="4"/>
      <c r="I9" s="4"/>
      <c r="J9" s="4"/>
      <c r="K9" s="4"/>
      <c r="L9" s="4"/>
      <c r="M9" s="109"/>
      <c r="N9" s="109"/>
      <c r="O9" s="109"/>
      <c r="P9" s="109"/>
    </row>
    <row r="10" spans="1:16" ht="15.75" x14ac:dyDescent="0.2">
      <c r="A10" s="110" t="s">
        <v>0</v>
      </c>
      <c r="B10" s="110"/>
      <c r="C10" s="110"/>
      <c r="D10" s="110" t="s">
        <v>1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</row>
    <row r="11" spans="1:16" ht="33" customHeight="1" x14ac:dyDescent="0.2">
      <c r="A11" s="110" t="s">
        <v>20</v>
      </c>
      <c r="B11" s="110"/>
      <c r="C11" s="110"/>
      <c r="D11" s="111" t="s">
        <v>19</v>
      </c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2" spans="1:16" ht="31.5" customHeight="1" x14ac:dyDescent="0.2">
      <c r="A12" s="89" t="s">
        <v>18</v>
      </c>
      <c r="B12" s="90"/>
      <c r="C12" s="118">
        <f>SUMIF(P16:P18,"&gt;0")</f>
        <v>63677.5</v>
      </c>
      <c r="D12" s="119"/>
      <c r="E12" s="120"/>
      <c r="F12" s="94"/>
      <c r="G12" s="95"/>
      <c r="H12" s="95"/>
      <c r="I12" s="95"/>
      <c r="J12" s="95"/>
      <c r="K12" s="95"/>
      <c r="L12" s="95"/>
      <c r="M12" s="95"/>
      <c r="N12" s="95"/>
      <c r="O12" s="95"/>
      <c r="P12" s="96"/>
    </row>
    <row r="13" spans="1:16" ht="18" customHeight="1" x14ac:dyDescent="0.2">
      <c r="A13" s="97" t="s">
        <v>22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16" ht="28.5" customHeight="1" x14ac:dyDescent="0.2">
      <c r="A14" s="100" t="s">
        <v>2</v>
      </c>
      <c r="B14" s="100" t="s">
        <v>28</v>
      </c>
      <c r="C14" s="102" t="s">
        <v>3</v>
      </c>
      <c r="D14" s="103"/>
      <c r="E14" s="8" t="s">
        <v>4</v>
      </c>
      <c r="F14" s="8" t="s">
        <v>5</v>
      </c>
      <c r="G14" s="8" t="s">
        <v>6</v>
      </c>
      <c r="H14" s="8" t="s">
        <v>7</v>
      </c>
      <c r="I14" s="8" t="s">
        <v>7</v>
      </c>
      <c r="J14" s="8" t="s">
        <v>8</v>
      </c>
      <c r="K14" s="106" t="s">
        <v>30</v>
      </c>
      <c r="L14" s="106" t="s">
        <v>9</v>
      </c>
      <c r="M14" s="100" t="s">
        <v>10</v>
      </c>
      <c r="N14" s="100" t="s">
        <v>11</v>
      </c>
      <c r="O14" s="100" t="s">
        <v>12</v>
      </c>
      <c r="P14" s="106" t="s">
        <v>29</v>
      </c>
    </row>
    <row r="15" spans="1:16" ht="30" customHeight="1" x14ac:dyDescent="0.2">
      <c r="A15" s="101"/>
      <c r="B15" s="101"/>
      <c r="C15" s="9" t="s">
        <v>13</v>
      </c>
      <c r="D15" s="9" t="s">
        <v>14</v>
      </c>
      <c r="E15" s="8" t="s">
        <v>15</v>
      </c>
      <c r="F15" s="8" t="s">
        <v>15</v>
      </c>
      <c r="G15" s="8" t="s">
        <v>15</v>
      </c>
      <c r="H15" s="8" t="s">
        <v>15</v>
      </c>
      <c r="I15" s="8" t="s">
        <v>15</v>
      </c>
      <c r="J15" s="8" t="s">
        <v>15</v>
      </c>
      <c r="K15" s="107"/>
      <c r="L15" s="107"/>
      <c r="M15" s="101"/>
      <c r="N15" s="101"/>
      <c r="O15" s="101"/>
      <c r="P15" s="107"/>
    </row>
    <row r="16" spans="1:16" ht="30" customHeight="1" x14ac:dyDescent="0.2">
      <c r="A16" s="9">
        <v>1</v>
      </c>
      <c r="B16" s="33" t="s">
        <v>31</v>
      </c>
      <c r="C16" s="9" t="s">
        <v>16</v>
      </c>
      <c r="D16" s="10">
        <v>1</v>
      </c>
      <c r="E16" s="27">
        <v>45571</v>
      </c>
      <c r="F16" s="27">
        <v>51040</v>
      </c>
      <c r="G16" s="27">
        <v>51951</v>
      </c>
      <c r="H16" s="27">
        <v>47970</v>
      </c>
      <c r="I16" s="8"/>
      <c r="J16" s="8"/>
      <c r="K16" s="11">
        <f>AVERAGE(E16,F16,G16,H16)</f>
        <v>49133</v>
      </c>
      <c r="L16" s="11">
        <f>ROUND(K16,2)</f>
        <v>49133</v>
      </c>
      <c r="M16" s="9">
        <f>COUNT(E16:J16)</f>
        <v>4</v>
      </c>
      <c r="N16" s="32">
        <f>STDEV(E16,F16,G16,H16)</f>
        <v>2922.2243810722912</v>
      </c>
      <c r="O16" s="32">
        <f>N16/K16*100</f>
        <v>5.9475797958038212</v>
      </c>
      <c r="P16" s="8">
        <f>L16*D16</f>
        <v>49133</v>
      </c>
    </row>
    <row r="17" spans="1:16" ht="30" x14ac:dyDescent="0.2">
      <c r="A17" s="9">
        <v>2</v>
      </c>
      <c r="B17" s="33" t="s">
        <v>32</v>
      </c>
      <c r="C17" s="9" t="s">
        <v>16</v>
      </c>
      <c r="D17" s="10">
        <v>1</v>
      </c>
      <c r="E17" s="27">
        <v>4400</v>
      </c>
      <c r="F17" s="27">
        <v>4928</v>
      </c>
      <c r="G17" s="27">
        <v>5016</v>
      </c>
      <c r="H17" s="27">
        <v>3700</v>
      </c>
      <c r="I17" s="8"/>
      <c r="J17" s="8"/>
      <c r="K17" s="11">
        <f>AVERAGE(E17,F17,G17,H17)</f>
        <v>4511</v>
      </c>
      <c r="L17" s="11">
        <f>ROUND(K17,2)</f>
        <v>4511</v>
      </c>
      <c r="M17" s="9">
        <f>COUNT(E17:J17)</f>
        <v>4</v>
      </c>
      <c r="N17" s="32">
        <f>STDEV(E17,F17,G17,H17)</f>
        <v>605.24265106374207</v>
      </c>
      <c r="O17" s="32">
        <f>N17/K17*100</f>
        <v>13.417039482681048</v>
      </c>
      <c r="P17" s="8">
        <f>L17*D17</f>
        <v>4511</v>
      </c>
    </row>
    <row r="18" spans="1:16" ht="30" x14ac:dyDescent="0.2">
      <c r="A18" s="9">
        <v>3</v>
      </c>
      <c r="B18" s="33" t="s">
        <v>33</v>
      </c>
      <c r="C18" s="9" t="s">
        <v>16</v>
      </c>
      <c r="D18" s="10">
        <v>3</v>
      </c>
      <c r="E18" s="27">
        <v>3490</v>
      </c>
      <c r="F18" s="27">
        <v>3909</v>
      </c>
      <c r="G18" s="27">
        <v>3979</v>
      </c>
      <c r="H18" s="27">
        <v>2000</v>
      </c>
      <c r="I18" s="8"/>
      <c r="J18" s="8"/>
      <c r="K18" s="11">
        <f t="shared" ref="K18" si="0">AVERAGE(E18,F18,G18,H18)</f>
        <v>3344.5</v>
      </c>
      <c r="L18" s="11">
        <f t="shared" ref="L18" si="1">ROUND(K18,2)</f>
        <v>3344.5</v>
      </c>
      <c r="M18" s="9">
        <f t="shared" ref="M18" si="2">COUNT(E18:J18)</f>
        <v>4</v>
      </c>
      <c r="N18" s="32">
        <f t="shared" ref="N18" si="3">STDEV(E18,F18,G18,H18)</f>
        <v>921.97270386203229</v>
      </c>
      <c r="O18" s="32">
        <f t="shared" ref="O18" si="4">N18/K18*100</f>
        <v>27.566832227897514</v>
      </c>
      <c r="P18" s="8">
        <f t="shared" ref="P18" si="5">L18*D18</f>
        <v>10033.5</v>
      </c>
    </row>
    <row r="19" spans="1:16" x14ac:dyDescent="0.2">
      <c r="A19" s="12"/>
      <c r="B19" s="13"/>
      <c r="C19" s="12"/>
      <c r="D19" s="14"/>
      <c r="E19" s="15"/>
      <c r="F19" s="15"/>
      <c r="G19" s="15"/>
      <c r="H19" s="15"/>
      <c r="I19" s="15"/>
      <c r="J19" s="15"/>
      <c r="K19" s="16"/>
      <c r="L19" s="16"/>
      <c r="M19" s="12"/>
      <c r="N19" s="12"/>
      <c r="O19" s="12"/>
      <c r="P19" s="12"/>
    </row>
    <row r="20" spans="1:16" x14ac:dyDescent="0.2">
      <c r="A20" s="12"/>
      <c r="B20" s="13"/>
      <c r="C20" s="12"/>
      <c r="D20" s="14"/>
      <c r="E20" s="15"/>
      <c r="F20" s="15"/>
      <c r="G20" s="15"/>
      <c r="H20" s="15"/>
      <c r="I20" s="15"/>
      <c r="J20" s="15"/>
      <c r="K20" s="16"/>
      <c r="L20" s="16"/>
      <c r="M20" s="12"/>
      <c r="N20" s="12"/>
      <c r="O20" s="12"/>
      <c r="P20" s="12"/>
    </row>
    <row r="21" spans="1:16" ht="15.75" x14ac:dyDescent="0.2">
      <c r="A21" s="12"/>
      <c r="B21" s="121" t="s">
        <v>23</v>
      </c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</row>
    <row r="22" spans="1:16" x14ac:dyDescent="0.2">
      <c r="A22" s="12"/>
      <c r="B22" s="13"/>
      <c r="C22" s="12"/>
      <c r="D22" s="14"/>
      <c r="E22" s="15"/>
      <c r="F22" s="15"/>
      <c r="G22" s="15"/>
      <c r="H22" s="15"/>
      <c r="I22" s="15"/>
      <c r="J22" s="15"/>
      <c r="K22" s="16"/>
      <c r="L22" s="16"/>
      <c r="M22" s="12"/>
      <c r="N22" s="12"/>
      <c r="O22" s="12"/>
      <c r="P22" s="12"/>
    </row>
    <row r="23" spans="1:16" ht="31.5" customHeight="1" x14ac:dyDescent="0.2">
      <c r="A23" s="12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</row>
    <row r="24" spans="1:16" x14ac:dyDescent="0.2">
      <c r="A24" s="12"/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15.75" x14ac:dyDescent="0.25">
      <c r="A25" s="114" t="s">
        <v>21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20"/>
    </row>
    <row r="26" spans="1:16" ht="18.75" x14ac:dyDescent="0.3">
      <c r="A26" s="117"/>
      <c r="B26" s="117"/>
      <c r="C26" s="117"/>
      <c r="D26" s="117"/>
      <c r="E26" s="117"/>
      <c r="F26" s="117"/>
      <c r="G26" s="29"/>
      <c r="H26" s="19"/>
      <c r="I26" s="19"/>
      <c r="J26" s="19"/>
      <c r="K26" s="19"/>
      <c r="L26" s="19"/>
      <c r="M26" s="20"/>
    </row>
    <row r="27" spans="1:16" ht="18.75" customHeight="1" x14ac:dyDescent="0.25">
      <c r="A27" s="114" t="s">
        <v>24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20"/>
    </row>
    <row r="28" spans="1:16" ht="18.75" x14ac:dyDescent="0.3">
      <c r="A28" s="21"/>
      <c r="B28" s="21"/>
      <c r="C28" s="22"/>
      <c r="D28" s="21"/>
      <c r="E28" s="23"/>
      <c r="F28" s="24"/>
      <c r="G28" s="24"/>
      <c r="H28" s="19"/>
      <c r="I28" s="19"/>
      <c r="J28" s="19"/>
      <c r="K28" s="19"/>
      <c r="L28" s="19"/>
      <c r="M28" s="20"/>
    </row>
    <row r="29" spans="1:16" ht="15.75" x14ac:dyDescent="0.25">
      <c r="A29" s="17"/>
      <c r="B29" s="17"/>
      <c r="C29" s="2"/>
      <c r="D29" s="17"/>
      <c r="E29" s="18"/>
      <c r="F29" s="19"/>
      <c r="G29" s="19"/>
      <c r="H29" s="19"/>
      <c r="I29" s="19"/>
      <c r="J29" s="19"/>
      <c r="K29" s="19"/>
      <c r="L29" s="19"/>
      <c r="M29" s="20"/>
    </row>
    <row r="30" spans="1:16" ht="15.75" x14ac:dyDescent="0.25">
      <c r="A30" s="17"/>
      <c r="B30" s="17"/>
      <c r="C30" s="2"/>
      <c r="D30" s="17"/>
      <c r="E30" s="18"/>
      <c r="F30" s="19"/>
      <c r="G30" s="19"/>
      <c r="H30" s="19"/>
      <c r="I30" s="19"/>
      <c r="J30" s="19"/>
      <c r="K30" s="19"/>
      <c r="L30" s="19"/>
      <c r="M30" s="20"/>
    </row>
  </sheetData>
  <mergeCells count="30">
    <mergeCell ref="N6:P6"/>
    <mergeCell ref="N1:P1"/>
    <mergeCell ref="A13:P13"/>
    <mergeCell ref="F12:P12"/>
    <mergeCell ref="A27:L27"/>
    <mergeCell ref="B23:P23"/>
    <mergeCell ref="N2:P2"/>
    <mergeCell ref="N3:P3"/>
    <mergeCell ref="N4:P4"/>
    <mergeCell ref="N5:P5"/>
    <mergeCell ref="P14:P15"/>
    <mergeCell ref="D11:P11"/>
    <mergeCell ref="N14:N15"/>
    <mergeCell ref="M14:M15"/>
    <mergeCell ref="A8:P8"/>
    <mergeCell ref="M9:P9"/>
    <mergeCell ref="A10:C10"/>
    <mergeCell ref="D10:P10"/>
    <mergeCell ref="A11:C11"/>
    <mergeCell ref="B21:P21"/>
    <mergeCell ref="A25:L25"/>
    <mergeCell ref="O14:O15"/>
    <mergeCell ref="L14:L15"/>
    <mergeCell ref="K14:K15"/>
    <mergeCell ref="A26:F26"/>
    <mergeCell ref="A12:B12"/>
    <mergeCell ref="C12:E12"/>
    <mergeCell ref="A14:A15"/>
    <mergeCell ref="B14:B15"/>
    <mergeCell ref="C14:D14"/>
  </mergeCells>
  <phoneticPr fontId="6" type="noConversion"/>
  <conditionalFormatting sqref="P19:P20 P22">
    <cfRule type="expression" dxfId="17" priority="1" stopIfTrue="1">
      <formula>NOT(ISERROR(SEARCH("НЕ",P19)))</formula>
    </cfRule>
    <cfRule type="expression" dxfId="16" priority="2" stopIfTrue="1">
      <formula>NOT(ISERROR(SEARCH("ОДНОРОДНЫЕ",P19)))</formula>
    </cfRule>
    <cfRule type="expression" dxfId="15" priority="3" stopIfTrue="1">
      <formula>NOT(ISERROR(SEARCH("НЕОДНОРОДНЫЕ",P19)))</formula>
    </cfRule>
  </conditionalFormatting>
  <conditionalFormatting sqref="P19:P20 P22">
    <cfRule type="expression" dxfId="14" priority="4" stopIfTrue="1">
      <formula>NOT(ISERROR(SEARCH("НЕОДНОРОДНЫЕ",P19)))</formula>
    </cfRule>
    <cfRule type="expression" dxfId="13" priority="5" stopIfTrue="1">
      <formula>NOT(ISERROR(SEARCH("ОДНОРОДНЫЕ",P19)))</formula>
    </cfRule>
    <cfRule type="expression" dxfId="12" priority="6" stopIfTrue="1">
      <formula>NOT(ISERROR(SEARCH("НЕОДНОРОДНЫЕ",P19)))</formula>
    </cfRule>
  </conditionalFormatting>
  <pageMargins left="0.23622047244094491" right="0.23622047244094491" top="0.55118110236220474" bottom="0.55118110236220474" header="0" footer="0"/>
  <pageSetup paperSize="9" scale="78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topLeftCell="A10" zoomScale="90" zoomScaleNormal="75" zoomScaleSheetLayoutView="90" workbookViewId="0">
      <selection activeCell="K16" sqref="K16"/>
    </sheetView>
  </sheetViews>
  <sheetFormatPr defaultRowHeight="15" x14ac:dyDescent="0.2"/>
  <cols>
    <col min="1" max="1" width="5.33203125" style="5" customWidth="1"/>
    <col min="2" max="2" width="42.6640625" style="5" customWidth="1"/>
    <col min="3" max="3" width="8.83203125" style="5" customWidth="1"/>
    <col min="4" max="4" width="7.83203125" style="5" customWidth="1"/>
    <col min="5" max="8" width="13.83203125" style="7" customWidth="1"/>
    <col min="9" max="9" width="13.5" style="7" hidden="1" customWidth="1"/>
    <col min="10" max="10" width="8.6640625" style="7" hidden="1" customWidth="1"/>
    <col min="11" max="11" width="12.6640625" style="7" customWidth="1"/>
    <col min="12" max="12" width="13.83203125" style="7" customWidth="1"/>
    <col min="13" max="13" width="8.83203125" style="5" customWidth="1"/>
    <col min="14" max="14" width="12.83203125" style="5" customWidth="1"/>
    <col min="15" max="15" width="15.33203125" style="5" customWidth="1"/>
    <col min="16" max="16" width="16.1640625" style="5" customWidth="1"/>
  </cols>
  <sheetData>
    <row r="1" spans="1:16" ht="15.75" x14ac:dyDescent="0.2">
      <c r="A1" s="1"/>
      <c r="B1" s="1"/>
      <c r="C1" s="34"/>
      <c r="D1" s="1"/>
      <c r="E1" s="30"/>
      <c r="F1" s="28"/>
      <c r="G1" s="28"/>
      <c r="H1" s="28"/>
      <c r="I1" s="28"/>
      <c r="J1" s="28"/>
      <c r="K1" s="5"/>
      <c r="L1" s="5"/>
      <c r="N1" s="113"/>
      <c r="O1" s="113"/>
      <c r="P1" s="113"/>
    </row>
    <row r="2" spans="1:16" ht="15.75" x14ac:dyDescent="0.2">
      <c r="A2" s="1"/>
      <c r="B2" s="1"/>
      <c r="C2" s="34"/>
      <c r="D2" s="1"/>
      <c r="E2" s="30"/>
      <c r="F2" s="28"/>
      <c r="G2" s="28"/>
      <c r="H2" s="28"/>
      <c r="I2" s="28"/>
      <c r="J2" s="28"/>
      <c r="K2" s="5"/>
      <c r="L2" s="5"/>
      <c r="N2" s="114" t="s">
        <v>26</v>
      </c>
      <c r="O2" s="114"/>
      <c r="P2" s="114"/>
    </row>
    <row r="3" spans="1:16" ht="15.75" x14ac:dyDescent="0.2">
      <c r="A3" s="1"/>
      <c r="B3" s="1"/>
      <c r="C3" s="34"/>
      <c r="D3" s="1"/>
      <c r="E3" s="30"/>
      <c r="F3" s="28"/>
      <c r="G3" s="28"/>
      <c r="H3" s="28"/>
      <c r="I3" s="28"/>
      <c r="J3" s="28"/>
      <c r="K3" s="5"/>
      <c r="L3" s="5"/>
      <c r="N3" s="115" t="s">
        <v>27</v>
      </c>
      <c r="O3" s="115"/>
      <c r="P3" s="115"/>
    </row>
    <row r="4" spans="1:16" ht="15.75" customHeight="1" x14ac:dyDescent="0.2">
      <c r="A4" s="1"/>
      <c r="B4" s="1"/>
      <c r="C4" s="34"/>
      <c r="D4" s="1"/>
      <c r="E4" s="30"/>
      <c r="F4" s="28"/>
      <c r="G4" s="28"/>
      <c r="H4" s="28"/>
      <c r="I4" s="28"/>
      <c r="J4" s="28"/>
      <c r="K4" s="5"/>
      <c r="L4" s="5"/>
      <c r="N4" s="116" t="s">
        <v>25</v>
      </c>
      <c r="O4" s="116"/>
      <c r="P4" s="116"/>
    </row>
    <row r="5" spans="1:16" ht="15.75" x14ac:dyDescent="0.2">
      <c r="A5" s="1"/>
      <c r="B5" s="1"/>
      <c r="C5" s="34"/>
      <c r="D5" s="1"/>
      <c r="E5" s="30"/>
      <c r="F5" s="28"/>
      <c r="G5" s="28"/>
      <c r="H5" s="28"/>
      <c r="I5" s="28"/>
      <c r="J5" s="28"/>
      <c r="K5" s="5"/>
      <c r="L5" s="5"/>
      <c r="N5" s="112"/>
      <c r="O5" s="112"/>
      <c r="P5" s="112"/>
    </row>
    <row r="6" spans="1:16" ht="15.75" x14ac:dyDescent="0.2">
      <c r="A6" s="1"/>
      <c r="B6" s="1"/>
      <c r="C6" s="34"/>
      <c r="D6" s="1"/>
      <c r="E6" s="30"/>
      <c r="F6" s="28"/>
      <c r="G6" s="28"/>
      <c r="H6" s="28"/>
      <c r="I6" s="28"/>
      <c r="J6" s="28"/>
      <c r="K6" s="5"/>
      <c r="L6" s="5"/>
      <c r="N6" s="112"/>
      <c r="O6" s="112"/>
      <c r="P6" s="112"/>
    </row>
    <row r="7" spans="1:16" ht="15.75" x14ac:dyDescent="0.2">
      <c r="A7" s="1"/>
      <c r="B7" s="1"/>
      <c r="C7" s="34"/>
      <c r="D7" s="1"/>
      <c r="E7" s="30"/>
      <c r="F7" s="28"/>
      <c r="G7" s="28"/>
      <c r="H7" s="28"/>
      <c r="I7" s="28"/>
      <c r="J7" s="28"/>
      <c r="K7" s="28"/>
      <c r="L7" s="28"/>
      <c r="M7" s="6"/>
    </row>
    <row r="8" spans="1:16" ht="33.75" customHeight="1" x14ac:dyDescent="0.2">
      <c r="A8" s="108" t="s">
        <v>17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</row>
    <row r="9" spans="1:16" ht="15.75" x14ac:dyDescent="0.2">
      <c r="A9" s="1"/>
      <c r="B9" s="1"/>
      <c r="C9" s="34"/>
      <c r="D9" s="1"/>
      <c r="E9" s="30"/>
      <c r="F9" s="28"/>
      <c r="G9" s="28"/>
      <c r="H9" s="28"/>
      <c r="I9" s="28"/>
      <c r="J9" s="28"/>
      <c r="K9" s="28"/>
      <c r="L9" s="28"/>
      <c r="M9" s="109"/>
      <c r="N9" s="109"/>
      <c r="O9" s="109"/>
      <c r="P9" s="109"/>
    </row>
    <row r="10" spans="1:16" ht="15.75" x14ac:dyDescent="0.2">
      <c r="A10" s="110" t="s">
        <v>0</v>
      </c>
      <c r="B10" s="110"/>
      <c r="C10" s="110"/>
      <c r="D10" s="110" t="s">
        <v>1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</row>
    <row r="11" spans="1:16" ht="33" customHeight="1" x14ac:dyDescent="0.2">
      <c r="A11" s="110" t="s">
        <v>20</v>
      </c>
      <c r="B11" s="110"/>
      <c r="C11" s="110"/>
      <c r="D11" s="111" t="s">
        <v>19</v>
      </c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2" spans="1:16" ht="31.5" customHeight="1" x14ac:dyDescent="0.2">
      <c r="A12" s="89" t="s">
        <v>18</v>
      </c>
      <c r="B12" s="90"/>
      <c r="C12" s="118">
        <v>84737.4</v>
      </c>
      <c r="D12" s="119"/>
      <c r="E12" s="120"/>
      <c r="F12" s="94"/>
      <c r="G12" s="95"/>
      <c r="H12" s="95"/>
      <c r="I12" s="95"/>
      <c r="J12" s="95"/>
      <c r="K12" s="95"/>
      <c r="L12" s="95"/>
      <c r="M12" s="95"/>
      <c r="N12" s="95"/>
      <c r="O12" s="95"/>
      <c r="P12" s="96"/>
    </row>
    <row r="13" spans="1:16" ht="18" customHeight="1" x14ac:dyDescent="0.2">
      <c r="A13" s="97" t="s">
        <v>22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16" ht="28.5" customHeight="1" x14ac:dyDescent="0.2">
      <c r="A14" s="100" t="s">
        <v>2</v>
      </c>
      <c r="B14" s="100" t="s">
        <v>28</v>
      </c>
      <c r="C14" s="102" t="s">
        <v>3</v>
      </c>
      <c r="D14" s="103"/>
      <c r="E14" s="8" t="s">
        <v>4</v>
      </c>
      <c r="F14" s="8" t="s">
        <v>5</v>
      </c>
      <c r="G14" s="8" t="s">
        <v>6</v>
      </c>
      <c r="H14" s="8" t="s">
        <v>7</v>
      </c>
      <c r="I14" s="8" t="s">
        <v>7</v>
      </c>
      <c r="J14" s="8" t="s">
        <v>8</v>
      </c>
      <c r="K14" s="106" t="s">
        <v>30</v>
      </c>
      <c r="L14" s="106" t="s">
        <v>9</v>
      </c>
      <c r="M14" s="100" t="s">
        <v>10</v>
      </c>
      <c r="N14" s="100" t="s">
        <v>11</v>
      </c>
      <c r="O14" s="100" t="s">
        <v>12</v>
      </c>
      <c r="P14" s="106" t="s">
        <v>29</v>
      </c>
    </row>
    <row r="15" spans="1:16" ht="30" customHeight="1" x14ac:dyDescent="0.2">
      <c r="A15" s="101"/>
      <c r="B15" s="101"/>
      <c r="C15" s="9" t="s">
        <v>13</v>
      </c>
      <c r="D15" s="9" t="s">
        <v>14</v>
      </c>
      <c r="E15" s="8" t="s">
        <v>15</v>
      </c>
      <c r="F15" s="8" t="s">
        <v>15</v>
      </c>
      <c r="G15" s="8" t="s">
        <v>15</v>
      </c>
      <c r="H15" s="8" t="s">
        <v>15</v>
      </c>
      <c r="I15" s="8" t="s">
        <v>15</v>
      </c>
      <c r="J15" s="8" t="s">
        <v>15</v>
      </c>
      <c r="K15" s="107"/>
      <c r="L15" s="107"/>
      <c r="M15" s="101"/>
      <c r="N15" s="101"/>
      <c r="O15" s="101"/>
      <c r="P15" s="107"/>
    </row>
    <row r="16" spans="1:16" ht="32.25" thickBot="1" x14ac:dyDescent="0.25">
      <c r="A16" s="9">
        <v>1</v>
      </c>
      <c r="B16" s="35" t="s">
        <v>35</v>
      </c>
      <c r="C16" s="9" t="s">
        <v>36</v>
      </c>
      <c r="D16" s="10">
        <v>170</v>
      </c>
      <c r="E16" s="27">
        <v>373</v>
      </c>
      <c r="F16" s="27">
        <v>318.5</v>
      </c>
      <c r="G16" s="27">
        <v>330</v>
      </c>
      <c r="H16" s="27">
        <v>362</v>
      </c>
      <c r="I16" s="8"/>
      <c r="J16" s="8"/>
      <c r="K16" s="11">
        <f>AVERAGE(E16,F16,G16,H16)</f>
        <v>345.875</v>
      </c>
      <c r="L16" s="11">
        <f t="shared" ref="L16:L18" si="0">ROUND(K16,2)</f>
        <v>345.88</v>
      </c>
      <c r="M16" s="9">
        <f>COUNT(E16:J16)</f>
        <v>4</v>
      </c>
      <c r="N16" s="32">
        <f>STDEV(E16,F16,G16,H16)</f>
        <v>25.801727978309255</v>
      </c>
      <c r="O16" s="32">
        <f t="shared" ref="O16:O18" si="1">N16/K16*100</f>
        <v>7.4598418441082064</v>
      </c>
      <c r="P16" s="8">
        <f>L16*D16</f>
        <v>58799.6</v>
      </c>
    </row>
    <row r="17" spans="1:16" ht="32.25" thickBot="1" x14ac:dyDescent="0.25">
      <c r="A17" s="9">
        <v>2</v>
      </c>
      <c r="B17" s="35" t="s">
        <v>37</v>
      </c>
      <c r="C17" s="9" t="s">
        <v>36</v>
      </c>
      <c r="D17" s="10">
        <v>2</v>
      </c>
      <c r="E17" s="27">
        <v>5730</v>
      </c>
      <c r="F17" s="27">
        <v>4536</v>
      </c>
      <c r="G17" s="27">
        <v>4914</v>
      </c>
      <c r="H17" s="27">
        <v>4767</v>
      </c>
      <c r="I17" s="8"/>
      <c r="J17" s="8"/>
      <c r="K17" s="11">
        <f>AVERAGE(E17,F17,G17,H17)</f>
        <v>4986.75</v>
      </c>
      <c r="L17" s="11">
        <f t="shared" si="0"/>
        <v>4986.75</v>
      </c>
      <c r="M17" s="9">
        <f>COUNT(E17:J17)</f>
        <v>4</v>
      </c>
      <c r="N17" s="32">
        <f>STDEV(E17,F17,G17,H17)</f>
        <v>519.35175940782176</v>
      </c>
      <c r="O17" s="32">
        <f t="shared" si="1"/>
        <v>10.41463396817209</v>
      </c>
      <c r="P17" s="8">
        <f>L17*D17</f>
        <v>9973.5</v>
      </c>
    </row>
    <row r="18" spans="1:16" ht="32.25" thickBot="1" x14ac:dyDescent="0.25">
      <c r="A18" s="9">
        <v>3</v>
      </c>
      <c r="B18" s="35" t="s">
        <v>38</v>
      </c>
      <c r="C18" s="9" t="s">
        <v>36</v>
      </c>
      <c r="D18" s="10">
        <v>15</v>
      </c>
      <c r="E18" s="27">
        <v>286</v>
      </c>
      <c r="F18" s="27">
        <v>234</v>
      </c>
      <c r="G18" s="27">
        <v>243</v>
      </c>
      <c r="H18" s="27">
        <v>236</v>
      </c>
      <c r="I18" s="8"/>
      <c r="J18" s="8"/>
      <c r="K18" s="11">
        <f>AVERAGE(E18,F18,G18,H18)</f>
        <v>249.75</v>
      </c>
      <c r="L18" s="11">
        <f t="shared" si="0"/>
        <v>249.75</v>
      </c>
      <c r="M18" s="9">
        <f>COUNT(E18:J18)</f>
        <v>4</v>
      </c>
      <c r="N18" s="32">
        <f>STDEV(E18,F18,G18,H18)</f>
        <v>24.472773987978286</v>
      </c>
      <c r="O18" s="32">
        <f t="shared" si="1"/>
        <v>9.7989085036950101</v>
      </c>
      <c r="P18" s="8">
        <f>L18*D18</f>
        <v>3746.25</v>
      </c>
    </row>
    <row r="19" spans="1:16" ht="16.5" thickBot="1" x14ac:dyDescent="0.25">
      <c r="A19" s="9">
        <v>4</v>
      </c>
      <c r="B19" s="35" t="s">
        <v>39</v>
      </c>
      <c r="C19" s="9" t="s">
        <v>36</v>
      </c>
      <c r="D19" s="10">
        <v>15</v>
      </c>
      <c r="E19" s="27">
        <v>234</v>
      </c>
      <c r="F19" s="27">
        <v>189</v>
      </c>
      <c r="G19" s="27">
        <v>224</v>
      </c>
      <c r="H19" s="27"/>
      <c r="I19" s="8"/>
      <c r="J19" s="8"/>
      <c r="K19" s="11">
        <f>AVERAGE(E19,F19,G19,H19)</f>
        <v>215.66666666666666</v>
      </c>
      <c r="L19" s="11">
        <f t="shared" ref="L19:L20" si="2">ROUND(K19,2)</f>
        <v>215.67</v>
      </c>
      <c r="M19" s="9">
        <f>COUNT(E19:J19)</f>
        <v>3</v>
      </c>
      <c r="N19" s="32">
        <f>STDEV(E19,F19,G19,H19)</f>
        <v>23.629078131263043</v>
      </c>
      <c r="O19" s="32">
        <f t="shared" ref="O19:O20" si="3">N19/K19*100</f>
        <v>10.956295887757207</v>
      </c>
      <c r="P19" s="8">
        <f>L19*D19</f>
        <v>3235.0499999999997</v>
      </c>
    </row>
    <row r="20" spans="1:16" ht="16.5" thickBot="1" x14ac:dyDescent="0.25">
      <c r="A20" s="9">
        <v>5</v>
      </c>
      <c r="B20" s="35" t="s">
        <v>40</v>
      </c>
      <c r="C20" s="9" t="s">
        <v>36</v>
      </c>
      <c r="D20" s="10">
        <v>4</v>
      </c>
      <c r="E20" s="27">
        <v>2365</v>
      </c>
      <c r="F20" s="27">
        <v>1915</v>
      </c>
      <c r="G20" s="27">
        <v>2110</v>
      </c>
      <c r="H20" s="27">
        <v>2593</v>
      </c>
      <c r="I20" s="8"/>
      <c r="J20" s="8"/>
      <c r="K20" s="11">
        <f>AVERAGE(E20,F20,G20,H20)</f>
        <v>2245.75</v>
      </c>
      <c r="L20" s="11">
        <f t="shared" si="2"/>
        <v>2245.75</v>
      </c>
      <c r="M20" s="9">
        <f>COUNT(E20:J20)</f>
        <v>4</v>
      </c>
      <c r="N20" s="32">
        <f>STDEV(E20,F20,G20,H20)</f>
        <v>295.87539607071079</v>
      </c>
      <c r="O20" s="32">
        <f t="shared" si="3"/>
        <v>13.17490353203655</v>
      </c>
      <c r="P20" s="8">
        <f>L20*D20</f>
        <v>8983</v>
      </c>
    </row>
    <row r="21" spans="1:16" ht="15.75" x14ac:dyDescent="0.2">
      <c r="A21" s="12"/>
      <c r="B21" s="121" t="s">
        <v>47</v>
      </c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</row>
    <row r="22" spans="1:16" x14ac:dyDescent="0.2">
      <c r="A22" s="12"/>
      <c r="B22" s="13"/>
      <c r="C22" s="12"/>
      <c r="D22" s="14"/>
      <c r="E22" s="15"/>
      <c r="F22" s="15"/>
      <c r="G22" s="15"/>
      <c r="H22" s="15"/>
      <c r="I22" s="15"/>
      <c r="J22" s="15"/>
      <c r="K22" s="16"/>
      <c r="L22" s="16"/>
      <c r="M22" s="12"/>
      <c r="N22" s="12"/>
      <c r="O22" s="12"/>
      <c r="P22" s="12"/>
    </row>
    <row r="23" spans="1:16" ht="31.5" customHeight="1" x14ac:dyDescent="0.2">
      <c r="A23" s="12"/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</row>
    <row r="24" spans="1:16" x14ac:dyDescent="0.2">
      <c r="A24" s="12"/>
      <c r="B24" s="26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</row>
    <row r="25" spans="1:16" ht="15.75" x14ac:dyDescent="0.25">
      <c r="A25" s="114" t="s">
        <v>41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20"/>
    </row>
    <row r="26" spans="1:16" ht="18.75" x14ac:dyDescent="0.3">
      <c r="A26" s="117"/>
      <c r="B26" s="117"/>
      <c r="C26" s="117"/>
      <c r="D26" s="117"/>
      <c r="E26" s="117"/>
      <c r="F26" s="117"/>
      <c r="G26" s="31"/>
      <c r="H26" s="19"/>
      <c r="I26" s="19"/>
      <c r="J26" s="19"/>
      <c r="K26" s="19"/>
      <c r="L26" s="19"/>
      <c r="M26" s="20"/>
    </row>
    <row r="27" spans="1:16" ht="18.75" customHeight="1" x14ac:dyDescent="0.25">
      <c r="A27" s="114" t="s">
        <v>48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20"/>
    </row>
    <row r="28" spans="1:16" ht="18.75" x14ac:dyDescent="0.3">
      <c r="A28" s="31"/>
      <c r="B28" s="31"/>
      <c r="C28" s="22"/>
      <c r="D28" s="31"/>
      <c r="E28" s="23"/>
      <c r="F28" s="24"/>
      <c r="G28" s="24"/>
      <c r="H28" s="19"/>
      <c r="I28" s="19"/>
      <c r="J28" s="19"/>
      <c r="K28" s="19"/>
      <c r="L28" s="19"/>
      <c r="M28" s="20"/>
    </row>
    <row r="29" spans="1:16" s="5" customFormat="1" ht="15.75" x14ac:dyDescent="0.25">
      <c r="A29" s="17"/>
      <c r="B29" s="17"/>
      <c r="C29" s="34"/>
      <c r="D29" s="17"/>
      <c r="E29" s="18"/>
      <c r="F29" s="19"/>
      <c r="G29" s="19"/>
      <c r="H29" s="19"/>
      <c r="I29" s="19"/>
      <c r="J29" s="19"/>
      <c r="K29" s="19"/>
      <c r="L29" s="19"/>
      <c r="M29" s="20"/>
    </row>
    <row r="30" spans="1:16" s="5" customFormat="1" ht="15.75" x14ac:dyDescent="0.25">
      <c r="A30" s="17"/>
      <c r="B30" s="17"/>
      <c r="C30" s="34"/>
      <c r="D30" s="17"/>
      <c r="E30" s="18"/>
      <c r="F30" s="19"/>
      <c r="G30" s="19"/>
      <c r="H30" s="19"/>
      <c r="I30" s="19"/>
      <c r="J30" s="19"/>
      <c r="K30" s="19"/>
      <c r="L30" s="19"/>
      <c r="M30" s="20"/>
    </row>
  </sheetData>
  <mergeCells count="30">
    <mergeCell ref="N6:P6"/>
    <mergeCell ref="N1:P1"/>
    <mergeCell ref="N2:P2"/>
    <mergeCell ref="N3:P3"/>
    <mergeCell ref="N4:P4"/>
    <mergeCell ref="N5:P5"/>
    <mergeCell ref="A8:P8"/>
    <mergeCell ref="M9:P9"/>
    <mergeCell ref="A10:C10"/>
    <mergeCell ref="D10:P10"/>
    <mergeCell ref="A11:C11"/>
    <mergeCell ref="D11:P11"/>
    <mergeCell ref="A12:B12"/>
    <mergeCell ref="C12:E12"/>
    <mergeCell ref="F12:P12"/>
    <mergeCell ref="A13:P13"/>
    <mergeCell ref="A14:A15"/>
    <mergeCell ref="B14:B15"/>
    <mergeCell ref="C14:D14"/>
    <mergeCell ref="K14:K15"/>
    <mergeCell ref="L14:L15"/>
    <mergeCell ref="M14:M15"/>
    <mergeCell ref="A26:F26"/>
    <mergeCell ref="A27:L27"/>
    <mergeCell ref="N14:N15"/>
    <mergeCell ref="O14:O15"/>
    <mergeCell ref="P14:P15"/>
    <mergeCell ref="B21:P21"/>
    <mergeCell ref="B23:P23"/>
    <mergeCell ref="A25:L25"/>
  </mergeCells>
  <conditionalFormatting sqref="P22">
    <cfRule type="expression" dxfId="11" priority="1" stopIfTrue="1">
      <formula>NOT(ISERROR(SEARCH("НЕ",P22)))</formula>
    </cfRule>
    <cfRule type="expression" dxfId="10" priority="2" stopIfTrue="1">
      <formula>NOT(ISERROR(SEARCH("ОДНОРОДНЫЕ",P22)))</formula>
    </cfRule>
    <cfRule type="expression" dxfId="9" priority="3" stopIfTrue="1">
      <formula>NOT(ISERROR(SEARCH("НЕОДНОРОДНЫЕ",P22)))</formula>
    </cfRule>
  </conditionalFormatting>
  <conditionalFormatting sqref="P22">
    <cfRule type="expression" dxfId="8" priority="4" stopIfTrue="1">
      <formula>NOT(ISERROR(SEARCH("НЕОДНОРОДНЫЕ",P22)))</formula>
    </cfRule>
    <cfRule type="expression" dxfId="7" priority="5" stopIfTrue="1">
      <formula>NOT(ISERROR(SEARCH("ОДНОРОДНЫЕ",P22)))</formula>
    </cfRule>
    <cfRule type="expression" dxfId="6" priority="6" stopIfTrue="1">
      <formula>NOT(ISERROR(SEARCH("НЕОДНОРОДНЫЕ",P22)))</formula>
    </cfRule>
  </conditionalFormatting>
  <pageMargins left="0.23622047244094491" right="0.23622047244094491" top="0.55118110236220474" bottom="0.55118110236220474" header="0" footer="0"/>
  <pageSetup paperSize="9" scale="78" fitToWidth="0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view="pageBreakPreview" zoomScale="90" zoomScaleNormal="75" zoomScaleSheetLayoutView="90" workbookViewId="0">
      <selection activeCell="A24" sqref="A24:L24"/>
    </sheetView>
  </sheetViews>
  <sheetFormatPr defaultRowHeight="15" x14ac:dyDescent="0.2"/>
  <cols>
    <col min="1" max="1" width="5.33203125" style="5" customWidth="1"/>
    <col min="2" max="2" width="42.6640625" style="5" customWidth="1"/>
    <col min="3" max="3" width="8.83203125" style="5" customWidth="1"/>
    <col min="4" max="4" width="7.83203125" style="5" customWidth="1"/>
    <col min="5" max="8" width="13.83203125" style="7" customWidth="1"/>
    <col min="9" max="9" width="13.5" style="7" hidden="1" customWidth="1"/>
    <col min="10" max="10" width="8.6640625" style="7" hidden="1" customWidth="1"/>
    <col min="11" max="11" width="12.6640625" style="7" customWidth="1"/>
    <col min="12" max="12" width="13.83203125" style="7" customWidth="1"/>
    <col min="13" max="13" width="8.83203125" style="5" customWidth="1"/>
    <col min="14" max="14" width="12.83203125" style="5" customWidth="1"/>
    <col min="15" max="15" width="15.33203125" style="5" customWidth="1"/>
    <col min="16" max="16" width="16.1640625" style="5" customWidth="1"/>
  </cols>
  <sheetData>
    <row r="1" spans="1:16" ht="15.75" x14ac:dyDescent="0.2">
      <c r="A1" s="1"/>
      <c r="B1" s="1"/>
      <c r="C1" s="34"/>
      <c r="D1" s="1"/>
      <c r="E1" s="30"/>
      <c r="F1" s="28"/>
      <c r="G1" s="28"/>
      <c r="H1" s="28"/>
      <c r="I1" s="28"/>
      <c r="J1" s="28"/>
      <c r="K1" s="5"/>
      <c r="L1" s="5"/>
      <c r="N1" s="113"/>
      <c r="O1" s="113"/>
      <c r="P1" s="113"/>
    </row>
    <row r="2" spans="1:16" ht="15.75" x14ac:dyDescent="0.2">
      <c r="A2" s="1"/>
      <c r="B2" s="1"/>
      <c r="C2" s="34"/>
      <c r="D2" s="1"/>
      <c r="E2" s="30"/>
      <c r="F2" s="28"/>
      <c r="G2" s="28"/>
      <c r="H2" s="28"/>
      <c r="I2" s="28"/>
      <c r="J2" s="28"/>
      <c r="K2" s="5"/>
      <c r="L2" s="5"/>
      <c r="N2" s="114" t="s">
        <v>26</v>
      </c>
      <c r="O2" s="114"/>
      <c r="P2" s="114"/>
    </row>
    <row r="3" spans="1:16" ht="15.75" x14ac:dyDescent="0.2">
      <c r="A3" s="1"/>
      <c r="B3" s="1"/>
      <c r="C3" s="34"/>
      <c r="D3" s="1"/>
      <c r="E3" s="30"/>
      <c r="F3" s="28"/>
      <c r="G3" s="28"/>
      <c r="H3" s="28"/>
      <c r="I3" s="28"/>
      <c r="J3" s="28"/>
      <c r="K3" s="5"/>
      <c r="L3" s="5"/>
      <c r="N3" s="115" t="s">
        <v>27</v>
      </c>
      <c r="O3" s="115"/>
      <c r="P3" s="115"/>
    </row>
    <row r="4" spans="1:16" ht="15.75" customHeight="1" x14ac:dyDescent="0.2">
      <c r="A4" s="1"/>
      <c r="B4" s="1"/>
      <c r="C4" s="34"/>
      <c r="D4" s="1"/>
      <c r="E4" s="30"/>
      <c r="F4" s="28"/>
      <c r="G4" s="28"/>
      <c r="H4" s="28"/>
      <c r="I4" s="28"/>
      <c r="J4" s="28"/>
      <c r="K4" s="5"/>
      <c r="L4" s="5"/>
      <c r="N4" s="116" t="s">
        <v>25</v>
      </c>
      <c r="O4" s="116"/>
      <c r="P4" s="116"/>
    </row>
    <row r="5" spans="1:16" ht="15.75" x14ac:dyDescent="0.2">
      <c r="A5" s="1"/>
      <c r="B5" s="1"/>
      <c r="C5" s="34"/>
      <c r="D5" s="1"/>
      <c r="E5" s="30"/>
      <c r="F5" s="28"/>
      <c r="G5" s="28"/>
      <c r="H5" s="28"/>
      <c r="I5" s="28"/>
      <c r="J5" s="28"/>
      <c r="K5" s="5"/>
      <c r="L5" s="5"/>
      <c r="N5" s="112"/>
      <c r="O5" s="112"/>
      <c r="P5" s="112"/>
    </row>
    <row r="6" spans="1:16" ht="15.75" x14ac:dyDescent="0.2">
      <c r="A6" s="1"/>
      <c r="B6" s="1"/>
      <c r="C6" s="34"/>
      <c r="D6" s="1"/>
      <c r="E6" s="30"/>
      <c r="F6" s="28"/>
      <c r="G6" s="28"/>
      <c r="H6" s="28"/>
      <c r="I6" s="28"/>
      <c r="J6" s="28"/>
      <c r="K6" s="5"/>
      <c r="L6" s="5"/>
      <c r="N6" s="112"/>
      <c r="O6" s="112"/>
      <c r="P6" s="112"/>
    </row>
    <row r="7" spans="1:16" ht="15.75" x14ac:dyDescent="0.2">
      <c r="A7" s="1"/>
      <c r="B7" s="1"/>
      <c r="C7" s="34"/>
      <c r="D7" s="1"/>
      <c r="E7" s="30"/>
      <c r="F7" s="28"/>
      <c r="G7" s="28"/>
      <c r="H7" s="28"/>
      <c r="I7" s="28"/>
      <c r="J7" s="28"/>
      <c r="K7" s="28"/>
      <c r="L7" s="28"/>
      <c r="M7" s="6"/>
    </row>
    <row r="8" spans="1:16" ht="33.75" customHeight="1" x14ac:dyDescent="0.2">
      <c r="A8" s="108" t="s">
        <v>17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</row>
    <row r="9" spans="1:16" ht="15.75" x14ac:dyDescent="0.2">
      <c r="A9" s="1"/>
      <c r="B9" s="1"/>
      <c r="C9" s="34"/>
      <c r="D9" s="1"/>
      <c r="E9" s="30"/>
      <c r="F9" s="28"/>
      <c r="G9" s="28"/>
      <c r="H9" s="28"/>
      <c r="I9" s="28"/>
      <c r="J9" s="28"/>
      <c r="K9" s="28"/>
      <c r="L9" s="28"/>
      <c r="M9" s="109"/>
      <c r="N9" s="109"/>
      <c r="O9" s="109"/>
      <c r="P9" s="109"/>
    </row>
    <row r="10" spans="1:16" ht="15.75" x14ac:dyDescent="0.2">
      <c r="A10" s="110" t="s">
        <v>0</v>
      </c>
      <c r="B10" s="110"/>
      <c r="C10" s="110"/>
      <c r="D10" s="110" t="s">
        <v>1</v>
      </c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</row>
    <row r="11" spans="1:16" ht="33" customHeight="1" x14ac:dyDescent="0.2">
      <c r="A11" s="110" t="s">
        <v>20</v>
      </c>
      <c r="B11" s="110"/>
      <c r="C11" s="110"/>
      <c r="D11" s="111" t="s">
        <v>19</v>
      </c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1"/>
    </row>
    <row r="12" spans="1:16" ht="31.5" customHeight="1" x14ac:dyDescent="0.2">
      <c r="A12" s="89" t="s">
        <v>18</v>
      </c>
      <c r="B12" s="90"/>
      <c r="C12" s="118">
        <v>22189</v>
      </c>
      <c r="D12" s="119"/>
      <c r="E12" s="120"/>
      <c r="F12" s="94"/>
      <c r="G12" s="95"/>
      <c r="H12" s="95"/>
      <c r="I12" s="95"/>
      <c r="J12" s="95"/>
      <c r="K12" s="95"/>
      <c r="L12" s="95"/>
      <c r="M12" s="95"/>
      <c r="N12" s="95"/>
      <c r="O12" s="95"/>
      <c r="P12" s="96"/>
    </row>
    <row r="13" spans="1:16" ht="18" customHeight="1" x14ac:dyDescent="0.2">
      <c r="A13" s="97" t="s">
        <v>22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9"/>
    </row>
    <row r="14" spans="1:16" ht="28.5" customHeight="1" x14ac:dyDescent="0.2">
      <c r="A14" s="100" t="s">
        <v>2</v>
      </c>
      <c r="B14" s="100" t="s">
        <v>28</v>
      </c>
      <c r="C14" s="102" t="s">
        <v>3</v>
      </c>
      <c r="D14" s="103"/>
      <c r="E14" s="8" t="s">
        <v>4</v>
      </c>
      <c r="F14" s="8" t="s">
        <v>5</v>
      </c>
      <c r="G14" s="8" t="s">
        <v>6</v>
      </c>
      <c r="H14" s="8" t="s">
        <v>7</v>
      </c>
      <c r="I14" s="8" t="s">
        <v>7</v>
      </c>
      <c r="J14" s="8" t="s">
        <v>8</v>
      </c>
      <c r="K14" s="106" t="s">
        <v>30</v>
      </c>
      <c r="L14" s="106" t="s">
        <v>9</v>
      </c>
      <c r="M14" s="100" t="s">
        <v>10</v>
      </c>
      <c r="N14" s="100" t="s">
        <v>11</v>
      </c>
      <c r="O14" s="100" t="s">
        <v>12</v>
      </c>
      <c r="P14" s="106" t="s">
        <v>29</v>
      </c>
    </row>
    <row r="15" spans="1:16" ht="30" customHeight="1" thickBot="1" x14ac:dyDescent="0.25">
      <c r="A15" s="101"/>
      <c r="B15" s="101"/>
      <c r="C15" s="9" t="s">
        <v>13</v>
      </c>
      <c r="D15" s="9" t="s">
        <v>14</v>
      </c>
      <c r="E15" s="8" t="s">
        <v>15</v>
      </c>
      <c r="F15" s="8" t="s">
        <v>15</v>
      </c>
      <c r="G15" s="8" t="s">
        <v>15</v>
      </c>
      <c r="H15" s="8" t="s">
        <v>15</v>
      </c>
      <c r="I15" s="8" t="s">
        <v>15</v>
      </c>
      <c r="J15" s="8" t="s">
        <v>15</v>
      </c>
      <c r="K15" s="107"/>
      <c r="L15" s="107"/>
      <c r="M15" s="101"/>
      <c r="N15" s="101"/>
      <c r="O15" s="101"/>
      <c r="P15" s="107"/>
    </row>
    <row r="16" spans="1:16" ht="33.75" thickBot="1" x14ac:dyDescent="0.25">
      <c r="A16" s="9">
        <v>1</v>
      </c>
      <c r="B16" s="36" t="s">
        <v>42</v>
      </c>
      <c r="C16" s="9" t="s">
        <v>44</v>
      </c>
      <c r="D16" s="10">
        <v>400</v>
      </c>
      <c r="E16" s="27">
        <v>20</v>
      </c>
      <c r="F16" s="27">
        <v>23.3</v>
      </c>
      <c r="G16" s="27">
        <v>21.2</v>
      </c>
      <c r="H16" s="27">
        <v>25</v>
      </c>
      <c r="I16" s="8"/>
      <c r="J16" s="8"/>
      <c r="K16" s="11">
        <f>AVERAGE(E16,F16,G16,H16)</f>
        <v>22.375</v>
      </c>
      <c r="L16" s="11">
        <f>ROUND(K16,2)</f>
        <v>22.38</v>
      </c>
      <c r="M16" s="9">
        <f>COUNT(E16:J16)</f>
        <v>4</v>
      </c>
      <c r="N16" s="32">
        <f>STDEV(E16,F16,G16,H16)</f>
        <v>2.2186707732333795</v>
      </c>
      <c r="O16" s="32">
        <f>N16/K16*100</f>
        <v>9.9158470312106335</v>
      </c>
      <c r="P16" s="8">
        <f>L16*D16</f>
        <v>8952</v>
      </c>
    </row>
    <row r="17" spans="1:16" ht="17.25" thickBot="1" x14ac:dyDescent="0.25">
      <c r="A17" s="9">
        <v>1</v>
      </c>
      <c r="B17" s="37" t="s">
        <v>43</v>
      </c>
      <c r="C17" s="9" t="s">
        <v>44</v>
      </c>
      <c r="D17" s="10">
        <v>305</v>
      </c>
      <c r="E17" s="27">
        <v>50</v>
      </c>
      <c r="F17" s="27">
        <v>41.5</v>
      </c>
      <c r="G17" s="27">
        <v>36.1</v>
      </c>
      <c r="H17" s="27">
        <v>46</v>
      </c>
      <c r="I17" s="8"/>
      <c r="J17" s="8"/>
      <c r="K17" s="11">
        <f t="shared" ref="K17" si="0">AVERAGE(E17,F17,G17,H17)</f>
        <v>43.4</v>
      </c>
      <c r="L17" s="11">
        <f t="shared" ref="L17" si="1">ROUND(K17,2)</f>
        <v>43.4</v>
      </c>
      <c r="M17" s="9">
        <f t="shared" ref="M17" si="2">COUNT(E17:J17)</f>
        <v>4</v>
      </c>
      <c r="N17" s="32">
        <f t="shared" ref="N17" si="3">STDEV(E17,F17,G17,H17)</f>
        <v>5.9782940710540569</v>
      </c>
      <c r="O17" s="32">
        <f t="shared" ref="O17" si="4">N17/K17*100</f>
        <v>13.77487113146096</v>
      </c>
      <c r="P17" s="8">
        <f t="shared" ref="P17" si="5">L17*D17</f>
        <v>13237</v>
      </c>
    </row>
    <row r="18" spans="1:16" ht="15.75" x14ac:dyDescent="0.2">
      <c r="A18" s="12"/>
      <c r="B18" s="121" t="s">
        <v>46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</row>
    <row r="19" spans="1:16" x14ac:dyDescent="0.2">
      <c r="A19" s="12"/>
      <c r="B19" s="13"/>
      <c r="C19" s="12"/>
      <c r="D19" s="14"/>
      <c r="E19" s="15"/>
      <c r="F19" s="15"/>
      <c r="G19" s="15"/>
      <c r="H19" s="15"/>
      <c r="I19" s="15"/>
      <c r="J19" s="15"/>
      <c r="K19" s="16"/>
      <c r="L19" s="16"/>
      <c r="M19" s="12"/>
      <c r="N19" s="12"/>
      <c r="O19" s="12"/>
      <c r="P19" s="12"/>
    </row>
    <row r="20" spans="1:16" x14ac:dyDescent="0.2">
      <c r="A20" s="12"/>
      <c r="B20" s="88"/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</row>
    <row r="21" spans="1:16" ht="31.5" customHeight="1" x14ac:dyDescent="0.2">
      <c r="A21" s="12"/>
      <c r="B21" s="26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</row>
    <row r="22" spans="1:16" ht="15.75" x14ac:dyDescent="0.25">
      <c r="A22" s="114" t="s">
        <v>45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20"/>
    </row>
    <row r="23" spans="1:16" ht="18.75" x14ac:dyDescent="0.3">
      <c r="A23" s="117"/>
      <c r="B23" s="117"/>
      <c r="C23" s="117"/>
      <c r="D23" s="117"/>
      <c r="E23" s="117"/>
      <c r="F23" s="117"/>
      <c r="G23" s="31"/>
      <c r="H23" s="19"/>
      <c r="I23" s="19"/>
      <c r="J23" s="19"/>
      <c r="K23" s="19"/>
      <c r="L23" s="19"/>
      <c r="M23" s="20"/>
    </row>
    <row r="24" spans="1:16" ht="15.75" x14ac:dyDescent="0.25">
      <c r="A24" s="114" t="s">
        <v>49</v>
      </c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20"/>
    </row>
    <row r="25" spans="1:16" ht="18.75" customHeight="1" x14ac:dyDescent="0.3">
      <c r="A25" s="31"/>
      <c r="B25" s="31"/>
      <c r="C25" s="22"/>
      <c r="D25" s="31"/>
      <c r="E25" s="23"/>
      <c r="F25" s="24"/>
      <c r="G25" s="24"/>
      <c r="H25" s="19"/>
      <c r="I25" s="19"/>
      <c r="J25" s="19"/>
      <c r="K25" s="19"/>
      <c r="L25" s="19"/>
      <c r="M25" s="20"/>
    </row>
    <row r="26" spans="1:16" ht="15.75" x14ac:dyDescent="0.25">
      <c r="A26" s="17"/>
      <c r="B26" s="17"/>
      <c r="C26" s="34"/>
      <c r="D26" s="17"/>
      <c r="E26" s="18"/>
      <c r="F26" s="19"/>
      <c r="G26" s="19"/>
      <c r="H26" s="19"/>
      <c r="I26" s="19"/>
      <c r="J26" s="19"/>
      <c r="K26" s="19"/>
      <c r="L26" s="19"/>
      <c r="M26" s="20"/>
    </row>
    <row r="27" spans="1:16" s="5" customFormat="1" ht="15.75" x14ac:dyDescent="0.25">
      <c r="A27" s="17"/>
      <c r="B27" s="17"/>
      <c r="C27" s="34"/>
      <c r="D27" s="17"/>
      <c r="E27" s="18"/>
      <c r="F27" s="19"/>
      <c r="G27" s="19"/>
      <c r="H27" s="19"/>
      <c r="I27" s="19"/>
      <c r="J27" s="19"/>
      <c r="K27" s="19"/>
      <c r="L27" s="19"/>
      <c r="M27" s="20"/>
    </row>
    <row r="28" spans="1:16" s="5" customFormat="1" x14ac:dyDescent="0.2">
      <c r="E28" s="7"/>
      <c r="F28" s="7"/>
      <c r="G28" s="7"/>
      <c r="H28" s="7"/>
      <c r="I28" s="7"/>
      <c r="J28" s="7"/>
      <c r="K28" s="7"/>
      <c r="L28" s="7"/>
    </row>
  </sheetData>
  <mergeCells count="30">
    <mergeCell ref="N6:P6"/>
    <mergeCell ref="N1:P1"/>
    <mergeCell ref="N2:P2"/>
    <mergeCell ref="N3:P3"/>
    <mergeCell ref="N4:P4"/>
    <mergeCell ref="N5:P5"/>
    <mergeCell ref="A8:P8"/>
    <mergeCell ref="M9:P9"/>
    <mergeCell ref="A10:C10"/>
    <mergeCell ref="D10:P10"/>
    <mergeCell ref="A11:C11"/>
    <mergeCell ref="D11:P11"/>
    <mergeCell ref="A12:B12"/>
    <mergeCell ref="C12:E12"/>
    <mergeCell ref="F12:P12"/>
    <mergeCell ref="A13:P13"/>
    <mergeCell ref="A14:A15"/>
    <mergeCell ref="B14:B15"/>
    <mergeCell ref="C14:D14"/>
    <mergeCell ref="K14:K15"/>
    <mergeCell ref="L14:L15"/>
    <mergeCell ref="M14:M15"/>
    <mergeCell ref="A23:F23"/>
    <mergeCell ref="A24:L24"/>
    <mergeCell ref="N14:N15"/>
    <mergeCell ref="O14:O15"/>
    <mergeCell ref="P14:P15"/>
    <mergeCell ref="B18:P18"/>
    <mergeCell ref="B20:P20"/>
    <mergeCell ref="A22:L22"/>
  </mergeCells>
  <conditionalFormatting sqref="P19">
    <cfRule type="expression" dxfId="5" priority="1" stopIfTrue="1">
      <formula>NOT(ISERROR(SEARCH("НЕ",P19)))</formula>
    </cfRule>
    <cfRule type="expression" dxfId="4" priority="2" stopIfTrue="1">
      <formula>NOT(ISERROR(SEARCH("ОДНОРОДНЫЕ",P19)))</formula>
    </cfRule>
    <cfRule type="expression" dxfId="3" priority="3" stopIfTrue="1">
      <formula>NOT(ISERROR(SEARCH("НЕОДНОРОДНЫЕ",P19)))</formula>
    </cfRule>
  </conditionalFormatting>
  <conditionalFormatting sqref="P19">
    <cfRule type="expression" dxfId="2" priority="4" stopIfTrue="1">
      <formula>NOT(ISERROR(SEARCH("НЕОДНОРОДНЫЕ",P19)))</formula>
    </cfRule>
    <cfRule type="expression" dxfId="1" priority="5" stopIfTrue="1">
      <formula>NOT(ISERROR(SEARCH("ОДНОРОДНЫЕ",P19)))</formula>
    </cfRule>
    <cfRule type="expression" dxfId="0" priority="6" stopIfTrue="1">
      <formula>NOT(ISERROR(SEARCH("НЕОДНОРОДНЫЕ",P19)))</formula>
    </cfRule>
  </conditionalFormatting>
  <pageMargins left="0.23622047244094491" right="0.23622047244094491" top="0.55118110236220474" bottom="0.55118110236220474" header="0" footer="0"/>
  <pageSetup paperSize="9" scale="78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Огнезащита</vt:lpstr>
      <vt:lpstr>Насос, краны</vt:lpstr>
      <vt:lpstr>АПС</vt:lpstr>
      <vt:lpstr>Кабель АПС</vt:lpstr>
      <vt:lpstr>Огнезащита!Область_печати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DGP143</dc:creator>
  <cp:lastModifiedBy>ПЧ</cp:lastModifiedBy>
  <cp:lastPrinted>2026-02-09T09:34:18Z</cp:lastPrinted>
  <dcterms:created xsi:type="dcterms:W3CDTF">2016-05-25T10:16:46Z</dcterms:created>
  <dcterms:modified xsi:type="dcterms:W3CDTF">2026-03-24T04:59:34Z</dcterms:modified>
</cp:coreProperties>
</file>