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_dontsov\Desktop\Договора 2026\Овощи июнь 2026\"/>
    </mc:Choice>
  </mc:AlternateContent>
  <xr:revisionPtr revIDLastSave="0" documentId="13_ncr:1_{0059A053-BFF1-4556-B705-A8A1D18AC5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аблица НМЦК" sheetId="1" r:id="rId1"/>
  </sheets>
  <calcPr calcId="181029"/>
</workbook>
</file>

<file path=xl/calcChain.xml><?xml version="1.0" encoding="utf-8"?>
<calcChain xmlns="http://schemas.openxmlformats.org/spreadsheetml/2006/main">
  <c r="K9" i="1" l="1"/>
  <c r="L9" i="1" s="1"/>
  <c r="K10" i="1"/>
  <c r="L10" i="1" s="1"/>
  <c r="K11" i="1"/>
  <c r="L11" i="1" s="1"/>
  <c r="K8" i="1"/>
  <c r="L8" i="1" s="1"/>
  <c r="H9" i="1"/>
  <c r="H10" i="1"/>
  <c r="H11" i="1"/>
  <c r="I9" i="1"/>
  <c r="I10" i="1"/>
  <c r="I11" i="1"/>
  <c r="J9" i="1"/>
  <c r="J10" i="1"/>
  <c r="J11" i="1"/>
  <c r="H8" i="1"/>
  <c r="I8" i="1"/>
  <c r="J8" i="1"/>
  <c r="K12" i="1"/>
  <c r="L12" i="1" s="1"/>
  <c r="Q8" i="1"/>
  <c r="P8" i="1"/>
  <c r="O8" i="1"/>
  <c r="N8" i="1"/>
  <c r="M8" i="1"/>
  <c r="Q12" i="1"/>
  <c r="P12" i="1"/>
  <c r="O12" i="1"/>
  <c r="N12" i="1"/>
  <c r="M12" i="1"/>
  <c r="J12" i="1"/>
  <c r="I12" i="1"/>
  <c r="H12" i="1"/>
  <c r="I14" i="1" l="1"/>
  <c r="L14" i="1"/>
</calcChain>
</file>

<file path=xl/sharedStrings.xml><?xml version="1.0" encoding="utf-8"?>
<sst xmlns="http://schemas.openxmlformats.org/spreadsheetml/2006/main" count="40" uniqueCount="33">
  <si>
    <t>коэффициент вариации</t>
  </si>
  <si>
    <t>среднее арифметическое знач</t>
  </si>
  <si>
    <t>Количество коммерческих предложений</t>
  </si>
  <si>
    <t>среднее квадратичное отклонение</t>
  </si>
  <si>
    <t>Коммерч. Предл. №1</t>
  </si>
  <si>
    <t>Коммерч. Предл. №2</t>
  </si>
  <si>
    <t>Коммерч. Предл. №3</t>
  </si>
  <si>
    <t>№ п/п</t>
  </si>
  <si>
    <t>Количество товара, работы, услуги</t>
  </si>
  <si>
    <t>ед. измерения</t>
  </si>
  <si>
    <t>НМЦК ТРУ</t>
  </si>
  <si>
    <t>ИТОГО:</t>
  </si>
  <si>
    <t>Х</t>
  </si>
  <si>
    <t xml:space="preserve">Дата подготовки обоснования НМЦК: </t>
  </si>
  <si>
    <t>X</t>
  </si>
  <si>
    <t>КП1*кол</t>
  </si>
  <si>
    <t>КП2*кол</t>
  </si>
  <si>
    <t>КП3*кол</t>
  </si>
  <si>
    <t>КП4*кол</t>
  </si>
  <si>
    <t>КП5*кол</t>
  </si>
  <si>
    <t xml:space="preserve">Обоснование цены контракта произведено методом сопоставимых рыночных цен (анализа рынка) с применением формул, согласно методическим рекомендациям, утвержденным Приказом Министерства экономического развития Российской Федерации от 02.10.2013 г. № 567 «Об утверждении Методических рекомендаций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исполнителем)». </t>
  </si>
  <si>
    <t>Расчет НМЦК:</t>
  </si>
  <si>
    <t xml:space="preserve">Ф. И. О. исполнителя: </t>
  </si>
  <si>
    <t>Наименование, основные характеристики объекта закупки</t>
  </si>
  <si>
    <t>кг</t>
  </si>
  <si>
    <t>А.Р. Джиоев</t>
  </si>
  <si>
    <t>Обоснование начальной (максимальной) цены контракта, заключаемого с исполнителем на поставку продуктов питания</t>
  </si>
  <si>
    <t>Морковь столовая, свежая</t>
  </si>
  <si>
    <t>Свекла столовая, свежая</t>
  </si>
  <si>
    <t>Лук репчатый, свежий</t>
  </si>
  <si>
    <t>Картофель столовый, свежий</t>
  </si>
  <si>
    <t>Капуста белокочанная,свежая</t>
  </si>
  <si>
    <t>В соответствиии со статьей 14 Бюджетного кодекса РФ. НМЦК рассчитано по наименьшему коммерческому предложению и составляет: 83 800,00 (восемдесят три тысячи восемьсот)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</si>
</sst>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6B8B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3" fontId="2" fillId="0" borderId="1" xfId="0" applyNumberFormat="1" applyFont="1" applyBorder="1" applyAlignment="1" applyProtection="1">
      <alignment horizontal="center" vertical="top"/>
      <protection locked="0"/>
    </xf>
    <xf numFmtId="49" fontId="2" fillId="0" borderId="1" xfId="0" applyNumberFormat="1" applyFont="1" applyBorder="1" applyAlignment="1" applyProtection="1">
      <alignment horizontal="center" vertical="top"/>
      <protection locked="0"/>
    </xf>
    <xf numFmtId="4" fontId="2" fillId="0" borderId="1" xfId="0" applyNumberFormat="1" applyFont="1" applyBorder="1" applyAlignment="1" applyProtection="1">
      <alignment horizontal="center" vertical="top"/>
      <protection locked="0"/>
    </xf>
    <xf numFmtId="4" fontId="2" fillId="0" borderId="3" xfId="0" applyNumberFormat="1" applyFont="1" applyBorder="1" applyAlignment="1" applyProtection="1">
      <alignment horizontal="center" vertical="top"/>
      <protection locked="0"/>
    </xf>
    <xf numFmtId="4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4" fontId="2" fillId="0" borderId="4" xfId="0" applyNumberFormat="1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3" fillId="0" borderId="1" xfId="0" applyFont="1" applyBorder="1" applyAlignment="1">
      <alignment horizontal="center" vertical="top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right"/>
      <protection locked="0"/>
    </xf>
    <xf numFmtId="0" fontId="2" fillId="4" borderId="0" xfId="0" applyFont="1" applyFill="1" applyProtection="1">
      <protection locked="0"/>
    </xf>
    <xf numFmtId="0" fontId="2" fillId="0" borderId="0" xfId="0" applyFont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4" fontId="2" fillId="5" borderId="5" xfId="0" applyNumberFormat="1" applyFont="1" applyFill="1" applyBorder="1" applyAlignment="1">
      <alignment horizontal="center" vertical="top"/>
    </xf>
    <xf numFmtId="4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Protection="1">
      <protection locked="0"/>
    </xf>
    <xf numFmtId="4" fontId="2" fillId="0" borderId="6" xfId="0" applyNumberFormat="1" applyFont="1" applyBorder="1" applyAlignment="1" applyProtection="1">
      <alignment horizontal="center" vertical="top"/>
      <protection locked="0"/>
    </xf>
    <xf numFmtId="4" fontId="2" fillId="0" borderId="4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22"/>
  <sheetViews>
    <sheetView tabSelected="1" workbookViewId="0">
      <selection activeCell="S22" sqref="S22"/>
    </sheetView>
  </sheetViews>
  <sheetFormatPr defaultRowHeight="15" x14ac:dyDescent="0.25"/>
  <cols>
    <col min="1" max="1" width="5.7109375" style="3" customWidth="1"/>
    <col min="2" max="2" width="39.140625" style="1" customWidth="1"/>
    <col min="3" max="3" width="15.140625" style="1" customWidth="1"/>
    <col min="4" max="4" width="10.7109375" style="2" customWidth="1"/>
    <col min="5" max="5" width="11.5703125" style="1" customWidth="1"/>
    <col min="6" max="6" width="12.85546875" style="1" customWidth="1"/>
    <col min="7" max="7" width="10.85546875" style="1" customWidth="1"/>
    <col min="8" max="8" width="14.7109375" style="1" customWidth="1"/>
    <col min="9" max="9" width="13.85546875" style="1" customWidth="1"/>
    <col min="10" max="10" width="13" style="1" customWidth="1"/>
    <col min="11" max="11" width="14.28515625" style="1" customWidth="1"/>
    <col min="12" max="12" width="12.42578125" style="1" customWidth="1"/>
    <col min="13" max="17" width="0" style="1" hidden="1" customWidth="1"/>
    <col min="18" max="16384" width="9.140625" style="1"/>
  </cols>
  <sheetData>
    <row r="2" spans="1:17" ht="38.25" customHeight="1" x14ac:dyDescent="0.25">
      <c r="B2" s="35" t="s">
        <v>26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7" ht="6" customHeight="1" x14ac:dyDescent="0.25">
      <c r="F3" s="23"/>
      <c r="G3" s="23"/>
      <c r="H3" s="23"/>
      <c r="I3" s="23"/>
      <c r="J3" s="23"/>
      <c r="K3" s="23"/>
      <c r="L3" s="23"/>
    </row>
    <row r="4" spans="1:17" ht="54" customHeight="1" x14ac:dyDescent="0.25">
      <c r="B4" s="33" t="s">
        <v>20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7" x14ac:dyDescent="0.25">
      <c r="B5" s="1" t="s">
        <v>21</v>
      </c>
    </row>
    <row r="6" spans="1:17" s="6" customFormat="1" ht="51" customHeight="1" x14ac:dyDescent="0.25">
      <c r="A6" s="5" t="s">
        <v>7</v>
      </c>
      <c r="B6" s="28" t="s">
        <v>23</v>
      </c>
      <c r="C6" s="5" t="s">
        <v>8</v>
      </c>
      <c r="D6" s="5" t="s">
        <v>9</v>
      </c>
      <c r="E6" s="5" t="s">
        <v>4</v>
      </c>
      <c r="F6" s="5" t="s">
        <v>5</v>
      </c>
      <c r="G6" s="5" t="s">
        <v>6</v>
      </c>
      <c r="H6" s="24" t="s">
        <v>3</v>
      </c>
      <c r="I6" s="24" t="s">
        <v>0</v>
      </c>
      <c r="J6" s="24" t="s">
        <v>1</v>
      </c>
      <c r="K6" s="24" t="s">
        <v>2</v>
      </c>
      <c r="L6" s="24" t="s">
        <v>10</v>
      </c>
      <c r="M6" s="6" t="s">
        <v>15</v>
      </c>
      <c r="N6" s="6" t="s">
        <v>16</v>
      </c>
      <c r="O6" s="6" t="s">
        <v>17</v>
      </c>
      <c r="P6" s="6" t="s">
        <v>18</v>
      </c>
      <c r="Q6" s="6" t="s">
        <v>19</v>
      </c>
    </row>
    <row r="7" spans="1:17" s="4" customFormat="1" ht="20.25" customHeight="1" x14ac:dyDescent="0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8">
        <v>6</v>
      </c>
      <c r="G7" s="8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</row>
    <row r="8" spans="1:17" x14ac:dyDescent="0.25">
      <c r="A8" s="9">
        <v>1</v>
      </c>
      <c r="B8" s="10" t="s">
        <v>27</v>
      </c>
      <c r="C8" s="11">
        <v>150</v>
      </c>
      <c r="D8" s="12" t="s">
        <v>24</v>
      </c>
      <c r="E8" s="13">
        <v>21</v>
      </c>
      <c r="F8" s="14">
        <v>45</v>
      </c>
      <c r="G8" s="15">
        <v>30</v>
      </c>
      <c r="H8" s="25">
        <f>IF(ISERROR(SQRT(VARP(E8:G8))),"",SQRT(VARP(E8:G8)))</f>
        <v>9.8994949366116654</v>
      </c>
      <c r="I8" s="26">
        <f>IF(ISERROR(STDEVPA(E8:G8)/(SUM(E8:G8)/COUNTIF(E8:G8,"&gt;0"))*100)=TRUE,"",STDEVPA(E8:G8)/(SUM(E8:G8)/COUNTIF(E8:G8,"&gt;0"))*100)</f>
        <v>30.935921676911455</v>
      </c>
      <c r="J8" s="26">
        <f>IF(ISERROR(AVERAGE(E8:G8))=TRUE,"",AVERAGE(E8:G8))</f>
        <v>32</v>
      </c>
      <c r="K8" s="27">
        <f>IF(COUNTIF(E8:G8,"&gt;0")&gt;0,COUNTIF(E8:G8,"&gt;0"),"")</f>
        <v>3</v>
      </c>
      <c r="L8" s="26">
        <f>IF(ISERROR(C8/K8*SUM(E8:G8))=TRUE,"",C8/K8*SUM(E8:G8))</f>
        <v>4800</v>
      </c>
      <c r="M8" s="16">
        <f>C8*E8</f>
        <v>3150</v>
      </c>
      <c r="N8" s="16">
        <f>C8*F8</f>
        <v>6750</v>
      </c>
      <c r="O8" s="16">
        <f>C8*G8</f>
        <v>4500</v>
      </c>
      <c r="P8" s="16" t="e">
        <f>C8*#REF!</f>
        <v>#REF!</v>
      </c>
      <c r="Q8" s="16" t="e">
        <f>C8*#REF!</f>
        <v>#REF!</v>
      </c>
    </row>
    <row r="9" spans="1:17" x14ac:dyDescent="0.25">
      <c r="A9" s="9">
        <v>2</v>
      </c>
      <c r="B9" s="10" t="s">
        <v>28</v>
      </c>
      <c r="C9" s="11">
        <v>150</v>
      </c>
      <c r="D9" s="12" t="s">
        <v>24</v>
      </c>
      <c r="E9" s="17">
        <v>19</v>
      </c>
      <c r="F9" s="30">
        <v>43</v>
      </c>
      <c r="G9" s="31">
        <v>35</v>
      </c>
      <c r="H9" s="25">
        <f t="shared" ref="H9:H11" si="0">IF(ISERROR(SQRT(VARP(E9:G9))),"",SQRT(VARP(E9:G9)))</f>
        <v>9.9777530313971763</v>
      </c>
      <c r="I9" s="26">
        <f t="shared" ref="I9:I11" si="1">IF(ISERROR(STDEVPA(E9:G9)/(SUM(E9:G9)/COUNTIF(E9:G9,"&gt;0"))*100)=TRUE,"",STDEVPA(E9:G9)/(SUM(E9:G9)/COUNTIF(E9:G9,"&gt;0"))*100)</f>
        <v>30.859029994011884</v>
      </c>
      <c r="J9" s="26">
        <f t="shared" ref="J9:J11" si="2">IF(ISERROR(AVERAGE(E9:G9))=TRUE,"",AVERAGE(E9:G9))</f>
        <v>32.333333333333336</v>
      </c>
      <c r="K9" s="27">
        <f t="shared" ref="K9:K11" si="3">IF(COUNTIF(E9:G9,"&gt;0")&gt;0,COUNTIF(E9:G9,"&gt;0"),"")</f>
        <v>3</v>
      </c>
      <c r="L9" s="26">
        <f t="shared" ref="L9:L11" si="4">IF(ISERROR(C9/K9*SUM(E9:G9))=TRUE,"",C9/K9*SUM(E9:G9))</f>
        <v>4850</v>
      </c>
      <c r="M9" s="16"/>
      <c r="N9" s="16"/>
      <c r="O9" s="16"/>
      <c r="P9" s="16"/>
      <c r="Q9" s="16"/>
    </row>
    <row r="10" spans="1:17" x14ac:dyDescent="0.25">
      <c r="A10" s="9">
        <v>3</v>
      </c>
      <c r="B10" s="10" t="s">
        <v>29</v>
      </c>
      <c r="C10" s="11">
        <v>200</v>
      </c>
      <c r="D10" s="12" t="s">
        <v>24</v>
      </c>
      <c r="E10" s="17">
        <v>29</v>
      </c>
      <c r="F10" s="30">
        <v>43</v>
      </c>
      <c r="G10" s="31">
        <v>35</v>
      </c>
      <c r="H10" s="25">
        <f t="shared" si="0"/>
        <v>5.7348835113617511</v>
      </c>
      <c r="I10" s="26">
        <f t="shared" si="1"/>
        <v>16.079112648677807</v>
      </c>
      <c r="J10" s="26">
        <f t="shared" si="2"/>
        <v>35.666666666666664</v>
      </c>
      <c r="K10" s="27">
        <f t="shared" si="3"/>
        <v>3</v>
      </c>
      <c r="L10" s="26">
        <f t="shared" si="4"/>
        <v>7133.3333333333339</v>
      </c>
      <c r="M10" s="16"/>
      <c r="N10" s="16"/>
      <c r="O10" s="16"/>
      <c r="P10" s="16"/>
      <c r="Q10" s="16"/>
    </row>
    <row r="11" spans="1:17" x14ac:dyDescent="0.25">
      <c r="A11" s="9">
        <v>4</v>
      </c>
      <c r="B11" s="10" t="s">
        <v>30</v>
      </c>
      <c r="C11" s="11">
        <v>3000</v>
      </c>
      <c r="D11" s="12" t="s">
        <v>24</v>
      </c>
      <c r="E11" s="17">
        <v>18</v>
      </c>
      <c r="F11" s="30">
        <v>45</v>
      </c>
      <c r="G11" s="31">
        <v>20</v>
      </c>
      <c r="H11" s="25">
        <f t="shared" si="0"/>
        <v>12.283683848458853</v>
      </c>
      <c r="I11" s="26">
        <f t="shared" si="1"/>
        <v>44.39885728358621</v>
      </c>
      <c r="J11" s="26">
        <f t="shared" si="2"/>
        <v>27.666666666666668</v>
      </c>
      <c r="K11" s="27">
        <f t="shared" si="3"/>
        <v>3</v>
      </c>
      <c r="L11" s="26">
        <f t="shared" si="4"/>
        <v>83000</v>
      </c>
      <c r="M11" s="16"/>
      <c r="N11" s="16"/>
      <c r="O11" s="16"/>
      <c r="P11" s="16"/>
      <c r="Q11" s="16"/>
    </row>
    <row r="12" spans="1:17" x14ac:dyDescent="0.25">
      <c r="A12" s="9">
        <v>5</v>
      </c>
      <c r="B12" s="10" t="s">
        <v>31</v>
      </c>
      <c r="C12" s="11">
        <v>600</v>
      </c>
      <c r="D12" s="12" t="s">
        <v>24</v>
      </c>
      <c r="E12" s="17">
        <v>30</v>
      </c>
      <c r="F12" s="17">
        <v>45</v>
      </c>
      <c r="G12" s="17">
        <v>30</v>
      </c>
      <c r="H12" s="25">
        <f>IF(ISERROR(SQRT(VARP(E12:G12))),"",SQRT(VARP(E12:G12)))</f>
        <v>7.0710678118654755</v>
      </c>
      <c r="I12" s="26">
        <f>IF(ISERROR(STDEVPA(E12:G12)/(SUM(E12:G12)/COUNTIF(E12:G12,"&gt;0"))*100)=TRUE,"",STDEVPA(E12:G12)/(SUM(E12:G12)/COUNTIF(E12:G12,"&gt;0"))*100)</f>
        <v>20.203050891044217</v>
      </c>
      <c r="J12" s="26">
        <f>IF(ISERROR(AVERAGE(E12:G12))=TRUE,"",AVERAGE(E12:G12))</f>
        <v>35</v>
      </c>
      <c r="K12" s="27">
        <f>IF(COUNTIF(E12:G12,"&gt;0")&gt;0,COUNTIF(E12:G12,"&gt;0"),"")</f>
        <v>3</v>
      </c>
      <c r="L12" s="26">
        <f>IF(ISERROR(C12/K12*SUM(E12:G12))=TRUE,"",C12/K12*SUM(E12:G12))</f>
        <v>21000</v>
      </c>
      <c r="M12" s="16">
        <f>C12*E12</f>
        <v>18000</v>
      </c>
      <c r="N12" s="16">
        <f>C12*F12</f>
        <v>27000</v>
      </c>
      <c r="O12" s="16">
        <f>C12*G12</f>
        <v>18000</v>
      </c>
      <c r="P12" s="16" t="e">
        <f>C12*#REF!</f>
        <v>#REF!</v>
      </c>
      <c r="Q12" s="16" t="e">
        <f>C12*#REF!</f>
        <v>#REF!</v>
      </c>
    </row>
    <row r="13" spans="1:17" x14ac:dyDescent="0.25">
      <c r="B13" s="16"/>
      <c r="C13" s="16"/>
      <c r="D13" s="18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x14ac:dyDescent="0.25">
      <c r="A14" s="32" t="s">
        <v>11</v>
      </c>
      <c r="B14" s="32"/>
      <c r="C14" s="19" t="s">
        <v>14</v>
      </c>
      <c r="D14" s="19" t="s">
        <v>12</v>
      </c>
      <c r="E14" s="26"/>
      <c r="F14" s="26"/>
      <c r="G14" s="26"/>
      <c r="H14" s="19" t="s">
        <v>12</v>
      </c>
      <c r="I14" s="26">
        <f>IF(ISERROR(AVERAGE(I8:I13))=TRUE,"",AVERAGE(I8:I13))</f>
        <v>28.495194498846313</v>
      </c>
      <c r="J14" s="19" t="s">
        <v>12</v>
      </c>
      <c r="K14" s="19" t="s">
        <v>12</v>
      </c>
      <c r="L14" s="26">
        <f>IF(SUM(L8:L13)=0,"",SUM(L8:L13))</f>
        <v>120783.33333333334</v>
      </c>
      <c r="M14" s="16"/>
      <c r="N14" s="16"/>
      <c r="O14" s="16"/>
      <c r="P14" s="16"/>
      <c r="Q14" s="16"/>
    </row>
    <row r="15" spans="1:17" x14ac:dyDescent="0.25">
      <c r="B15" s="1" t="s">
        <v>13</v>
      </c>
      <c r="C15" s="29">
        <v>46190</v>
      </c>
    </row>
    <row r="16" spans="1:17" x14ac:dyDescent="0.25">
      <c r="C16" s="29"/>
    </row>
    <row r="17" spans="2:12" ht="35.25" customHeight="1" x14ac:dyDescent="0.25">
      <c r="D17" s="37" t="s">
        <v>32</v>
      </c>
      <c r="E17" s="37"/>
      <c r="F17" s="37"/>
      <c r="G17" s="37"/>
      <c r="H17" s="37"/>
      <c r="I17" s="37"/>
      <c r="J17" s="37"/>
      <c r="K17" s="37"/>
      <c r="L17" s="37"/>
    </row>
    <row r="18" spans="2:12" x14ac:dyDescent="0.25">
      <c r="B18" s="1" t="s">
        <v>22</v>
      </c>
      <c r="C18" s="1" t="s">
        <v>25</v>
      </c>
      <c r="D18" s="36"/>
      <c r="E18" s="36"/>
      <c r="F18" s="36"/>
      <c r="G18" s="36"/>
      <c r="H18" s="36"/>
      <c r="I18" s="36"/>
      <c r="J18" s="36"/>
      <c r="K18" s="36"/>
      <c r="L18" s="36"/>
    </row>
    <row r="20" spans="2:12" ht="17.25" customHeight="1" x14ac:dyDescent="0.25">
      <c r="B20" s="20"/>
      <c r="C20" s="20"/>
      <c r="D20" s="21"/>
      <c r="E20" s="20"/>
      <c r="F20" s="20"/>
      <c r="G20" s="20"/>
    </row>
    <row r="21" spans="2:12" x14ac:dyDescent="0.25">
      <c r="B21" s="22"/>
    </row>
    <row r="22" spans="2:12" x14ac:dyDescent="0.25">
      <c r="B22" s="22"/>
    </row>
  </sheetData>
  <sheetProtection formatCells="0" formatColumns="0" insertRows="0" deleteRows="0"/>
  <mergeCells count="5">
    <mergeCell ref="A14:B14"/>
    <mergeCell ref="B4:M4"/>
    <mergeCell ref="B2:L2"/>
    <mergeCell ref="D18:L18"/>
    <mergeCell ref="D17:L17"/>
  </mergeCells>
  <phoneticPr fontId="1" type="noConversion"/>
  <pageMargins left="0.78740157480314965" right="0.39370078740157483" top="0.39370078740157483" bottom="0.3937007874015748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StarodubtsevaEN</dc:creator>
  <cp:lastModifiedBy>Сергей Н. Донцов</cp:lastModifiedBy>
  <cp:lastPrinted>2026-06-17T10:21:38Z</cp:lastPrinted>
  <dcterms:created xsi:type="dcterms:W3CDTF">2014-02-24T03:58:15Z</dcterms:created>
  <dcterms:modified xsi:type="dcterms:W3CDTF">2026-06-17T10:21:40Z</dcterms:modified>
</cp:coreProperties>
</file>