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10" i="1"/>
  <c r="L11" i="1" l="1"/>
  <c r="P11" i="1" s="1"/>
  <c r="L12" i="1"/>
  <c r="P12" i="1" s="1"/>
  <c r="L13" i="1"/>
  <c r="M13" i="1" s="1"/>
  <c r="L14" i="1"/>
  <c r="N14" i="1" s="1"/>
  <c r="L15" i="1"/>
  <c r="P15" i="1" s="1"/>
  <c r="L16" i="1"/>
  <c r="P16" i="1" s="1"/>
  <c r="L17" i="1"/>
  <c r="N17" i="1" s="1"/>
  <c r="L18" i="1"/>
  <c r="P18" i="1" s="1"/>
  <c r="L19" i="1"/>
  <c r="N19" i="1" s="1"/>
  <c r="L20" i="1"/>
  <c r="P20" i="1" s="1"/>
  <c r="L21" i="1"/>
  <c r="N21" i="1" s="1"/>
  <c r="L22" i="1"/>
  <c r="N22" i="1" s="1"/>
  <c r="L23" i="1"/>
  <c r="P23" i="1" s="1"/>
  <c r="L24" i="1"/>
  <c r="M24" i="1" s="1"/>
  <c r="L25" i="1"/>
  <c r="N25" i="1" s="1"/>
  <c r="L26" i="1"/>
  <c r="M26" i="1" s="1"/>
  <c r="L27" i="1"/>
  <c r="P27" i="1" s="1"/>
  <c r="L28" i="1"/>
  <c r="P28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G11" i="1"/>
  <c r="S11" i="1" s="1"/>
  <c r="G12" i="1"/>
  <c r="G13" i="1"/>
  <c r="G14" i="1"/>
  <c r="G15" i="1"/>
  <c r="S15" i="1" s="1"/>
  <c r="G16" i="1"/>
  <c r="S16" i="1" s="1"/>
  <c r="G17" i="1"/>
  <c r="S17" i="1" s="1"/>
  <c r="G18" i="1"/>
  <c r="S18" i="1" s="1"/>
  <c r="G19" i="1"/>
  <c r="S19" i="1" s="1"/>
  <c r="G20" i="1"/>
  <c r="S20" i="1" s="1"/>
  <c r="G21" i="1"/>
  <c r="S21" i="1" s="1"/>
  <c r="G22" i="1"/>
  <c r="G23" i="1"/>
  <c r="G24" i="1"/>
  <c r="G25" i="1"/>
  <c r="S25" i="1" s="1"/>
  <c r="G26" i="1"/>
  <c r="S26" i="1" s="1"/>
  <c r="G27" i="1"/>
  <c r="S27" i="1" s="1"/>
  <c r="G28" i="1"/>
  <c r="S28" i="1" s="1"/>
  <c r="P19" i="1" l="1"/>
  <c r="S12" i="1"/>
  <c r="S24" i="1"/>
  <c r="N18" i="1"/>
  <c r="S23" i="1"/>
  <c r="P26" i="1"/>
  <c r="N26" i="1"/>
  <c r="P24" i="1"/>
  <c r="N24" i="1"/>
  <c r="N23" i="1"/>
  <c r="S22" i="1"/>
  <c r="P22" i="1"/>
  <c r="S14" i="1"/>
  <c r="S13" i="1"/>
  <c r="P13" i="1"/>
  <c r="N13" i="1"/>
  <c r="N11" i="1"/>
  <c r="M28" i="1"/>
  <c r="O28" i="1" s="1"/>
  <c r="M27" i="1"/>
  <c r="O27" i="1" s="1"/>
  <c r="N27" i="1"/>
  <c r="Q26" i="1"/>
  <c r="O26" i="1"/>
  <c r="M25" i="1"/>
  <c r="P25" i="1"/>
  <c r="O24" i="1"/>
  <c r="Q24" i="1"/>
  <c r="M23" i="1"/>
  <c r="M22" i="1"/>
  <c r="M21" i="1"/>
  <c r="P21" i="1"/>
  <c r="M20" i="1"/>
  <c r="N20" i="1"/>
  <c r="M19" i="1"/>
  <c r="O19" i="1" s="1"/>
  <c r="M18" i="1"/>
  <c r="M17" i="1"/>
  <c r="P17" i="1"/>
  <c r="M16" i="1"/>
  <c r="N16" i="1"/>
  <c r="M15" i="1"/>
  <c r="Q15" i="1" s="1"/>
  <c r="N15" i="1"/>
  <c r="M14" i="1"/>
  <c r="P14" i="1"/>
  <c r="O13" i="1"/>
  <c r="Q13" i="1"/>
  <c r="M12" i="1"/>
  <c r="N12" i="1"/>
  <c r="M11" i="1"/>
  <c r="G10" i="1"/>
  <c r="Q27" i="1" l="1"/>
  <c r="Q28" i="1"/>
  <c r="O15" i="1"/>
  <c r="O25" i="1"/>
  <c r="Q25" i="1"/>
  <c r="O23" i="1"/>
  <c r="Q23" i="1"/>
  <c r="Q22" i="1"/>
  <c r="O22" i="1"/>
  <c r="O21" i="1"/>
  <c r="Q21" i="1"/>
  <c r="Q20" i="1"/>
  <c r="O20" i="1"/>
  <c r="Q19" i="1"/>
  <c r="Q18" i="1"/>
  <c r="O18" i="1"/>
  <c r="O17" i="1"/>
  <c r="Q17" i="1"/>
  <c r="Q16" i="1"/>
  <c r="O16" i="1"/>
  <c r="O14" i="1"/>
  <c r="Q14" i="1"/>
  <c r="Q12" i="1"/>
  <c r="O12" i="1"/>
  <c r="Q11" i="1"/>
  <c r="O11" i="1"/>
  <c r="L10" i="1"/>
  <c r="N10" i="1" s="1"/>
  <c r="K10" i="1"/>
  <c r="K29" i="1" s="1"/>
  <c r="I10" i="1"/>
  <c r="S10" i="1" l="1"/>
  <c r="N28" i="1"/>
  <c r="M10" i="1"/>
  <c r="O10" i="1" s="1"/>
  <c r="P10" i="1"/>
  <c r="E29" i="1"/>
  <c r="Q10" i="1" l="1"/>
  <c r="I29" i="1"/>
  <c r="G29" i="1"/>
  <c r="S29" i="1" l="1"/>
  <c r="M29" i="1"/>
</calcChain>
</file>

<file path=xl/sharedStrings.xml><?xml version="1.0" encoding="utf-8"?>
<sst xmlns="http://schemas.openxmlformats.org/spreadsheetml/2006/main" count="92" uniqueCount="45">
  <si>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</si>
  <si>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</si>
  <si>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</si>
  <si>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</si>
  <si>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</si>
  <si>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</si>
  <si>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</si>
  <si>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</si>
  <si>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</si>
  <si>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</si>
  <si>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</si>
  <si>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</si>
  <si>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</si>
  <si>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</si>
  <si>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</si>
  <si>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</si>
  <si>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</si>
  <si>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</si>
  <si>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</si>
  <si>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</si>
  <si>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Код</t>
  </si>
  <si>
    <t>на поставку канцелярских товаров</t>
  </si>
  <si>
    <t>Маркер</t>
  </si>
  <si>
    <t>32.99.12.120-00000006</t>
  </si>
  <si>
    <t>32.99.12.120-00000005</t>
  </si>
  <si>
    <t>Набор</t>
  </si>
  <si>
    <t>Губка для маркерной доски</t>
  </si>
  <si>
    <t>22.29.25.000-00000023</t>
  </si>
  <si>
    <t>Спрей для чистки маркерных досок</t>
  </si>
  <si>
    <t>20.41.44.190</t>
  </si>
  <si>
    <t>Подставка для канцелярских принадлежностей настольная (органайзер) пластиковая</t>
  </si>
  <si>
    <t>22.29.25.000-00000018</t>
  </si>
  <si>
    <t>Тетрадь ученическая общая</t>
  </si>
  <si>
    <t>17.23.13.195-00000002</t>
  </si>
  <si>
    <t>Точилка канцелярская для карандашей</t>
  </si>
  <si>
    <t>25.71.13.110-00000004</t>
  </si>
  <si>
    <t>Файл-вкладыш</t>
  </si>
  <si>
    <t>22.29.25.000-00000054</t>
  </si>
  <si>
    <t>Упаковка</t>
  </si>
  <si>
    <t>Шило канцелярское</t>
  </si>
  <si>
    <t>25.71.13.110</t>
  </si>
  <si>
    <t>КП №1                                                         Вх. №1401 от 17.08.26</t>
  </si>
  <si>
    <t>Цена за единицу изм.  (руб.)</t>
  </si>
  <si>
    <t xml:space="preserve">КП №2                                                         Вх. № 1402 от 18.08.26 </t>
  </si>
  <si>
    <t>КП №3                                                         Вх. № 1404 от 18.08.26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</si>
</sst>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5" fillId="3" borderId="20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3" borderId="20" xfId="0" applyNumberFormat="1" applyFont="1" applyFill="1" applyBorder="1" applyAlignment="1">
      <alignment horizontal="center" vertical="center" shrinkToFit="1"/>
    </xf>
    <xf numFmtId="4" fontId="5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5" fillId="3" borderId="33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4" fontId="4" fillId="0" borderId="0" xfId="0" applyNumberFormat="1" applyFont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4" fontId="4" fillId="0" borderId="0" xfId="0" applyNumberFormat="1" applyFont="1" applyBorder="1"/>
    <xf numFmtId="0" fontId="2" fillId="0" borderId="29" xfId="0" applyFont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2" fillId="0" borderId="29" xfId="0" applyNumberFormat="1" applyFont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shrinkToFit="1"/>
    </xf>
    <xf numFmtId="0" fontId="4" fillId="0" borderId="0" xfId="0" applyFont="1" applyBorder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zoomScale="110" zoomScaleNormal="110" workbookViewId="0">
      <selection activeCell="F36" sqref="F36"/>
    </sheetView>
  </sheetViews>
  <sheetFormatPr defaultRowHeight="12.75" x14ac:dyDescent="0.2"/>
  <cols>
    <col min="1" max="1" width="5.7109375" style="9" customWidth="1"/>
    <col min="2" max="2" width="29.5703125" style="9" customWidth="1"/>
    <col min="3" max="4" width="10.85546875" style="9" customWidth="1"/>
    <col min="5" max="5" width="7.28515625" style="9" customWidth="1"/>
    <col min="6" max="6" width="12.7109375" style="9" customWidth="1"/>
    <col min="7" max="7" width="14.5703125" style="9" customWidth="1"/>
    <col min="8" max="8" width="12.7109375" style="9" customWidth="1"/>
    <col min="9" max="9" width="14.7109375" style="9" customWidth="1"/>
    <col min="10" max="10" width="12.7109375" style="9" customWidth="1"/>
    <col min="11" max="11" width="15.28515625" style="9" customWidth="1"/>
    <col min="12" max="13" width="12.7109375" style="27" customWidth="1"/>
    <col min="14" max="14" width="8.7109375" style="9" customWidth="1"/>
    <col min="15" max="15" width="11.85546875" style="9" customWidth="1"/>
    <col min="16" max="17" width="8.7109375" style="9" customWidth="1"/>
    <col min="18" max="18" width="9.85546875" style="9" customWidth="1"/>
    <col min="19" max="19" width="15.85546875" style="9" customWidth="1"/>
    <col min="20" max="16384" width="9.140625" style="9"/>
  </cols>
  <sheetData>
    <row r="1" spans="1:19" ht="38.450000000000003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s="10" customForma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s="10" customFormat="1" x14ac:dyDescent="0.2">
      <c r="A3" s="71" t="s">
        <v>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s="10" customFormat="1" ht="54.95" customHeight="1" thickBot="1" x14ac:dyDescent="0.25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</row>
    <row r="5" spans="1:19" ht="13.5" thickBot="1" x14ac:dyDescent="0.25">
      <c r="A5" s="73" t="s">
        <v>2</v>
      </c>
      <c r="B5" s="76" t="s">
        <v>3</v>
      </c>
      <c r="C5" s="63" t="s">
        <v>20</v>
      </c>
      <c r="D5" s="63" t="s">
        <v>4</v>
      </c>
      <c r="E5" s="79" t="s">
        <v>5</v>
      </c>
      <c r="F5" s="82" t="s">
        <v>6</v>
      </c>
      <c r="G5" s="83"/>
      <c r="H5" s="83"/>
      <c r="I5" s="83"/>
      <c r="J5" s="83"/>
      <c r="K5" s="84"/>
      <c r="L5" s="45" t="s">
        <v>7</v>
      </c>
      <c r="M5" s="46"/>
      <c r="N5" s="49" t="s">
        <v>8</v>
      </c>
      <c r="O5" s="50"/>
      <c r="P5" s="49" t="s">
        <v>9</v>
      </c>
      <c r="Q5" s="50"/>
      <c r="R5" s="66" t="s">
        <v>42</v>
      </c>
      <c r="S5" s="50" t="s">
        <v>10</v>
      </c>
    </row>
    <row r="6" spans="1:19" s="11" customFormat="1" ht="57.75" customHeight="1" x14ac:dyDescent="0.25">
      <c r="A6" s="74"/>
      <c r="B6" s="77"/>
      <c r="C6" s="64"/>
      <c r="D6" s="64"/>
      <c r="E6" s="80"/>
      <c r="F6" s="55" t="s">
        <v>41</v>
      </c>
      <c r="G6" s="56"/>
      <c r="H6" s="55" t="s">
        <v>43</v>
      </c>
      <c r="I6" s="56"/>
      <c r="J6" s="55" t="s">
        <v>44</v>
      </c>
      <c r="K6" s="56"/>
      <c r="L6" s="47"/>
      <c r="M6" s="48"/>
      <c r="N6" s="51"/>
      <c r="O6" s="52"/>
      <c r="P6" s="53"/>
      <c r="Q6" s="54"/>
      <c r="R6" s="67"/>
      <c r="S6" s="52"/>
    </row>
    <row r="7" spans="1:19" s="11" customFormat="1" ht="13.5" thickBot="1" x14ac:dyDescent="0.3">
      <c r="A7" s="75"/>
      <c r="B7" s="78"/>
      <c r="C7" s="65"/>
      <c r="D7" s="65"/>
      <c r="E7" s="81"/>
      <c r="F7" s="12" t="s">
        <v>11</v>
      </c>
      <c r="G7" s="13" t="s">
        <v>12</v>
      </c>
      <c r="H7" s="12" t="s">
        <v>11</v>
      </c>
      <c r="I7" s="13" t="s">
        <v>12</v>
      </c>
      <c r="J7" s="12" t="s">
        <v>11</v>
      </c>
      <c r="K7" s="13" t="s">
        <v>12</v>
      </c>
      <c r="L7" s="14" t="s">
        <v>11</v>
      </c>
      <c r="M7" s="13" t="s">
        <v>12</v>
      </c>
      <c r="N7" s="14" t="s">
        <v>11</v>
      </c>
      <c r="O7" s="13" t="s">
        <v>12</v>
      </c>
      <c r="P7" s="14" t="s">
        <v>11</v>
      </c>
      <c r="Q7" s="13" t="s">
        <v>12</v>
      </c>
      <c r="R7" s="68"/>
      <c r="S7" s="52"/>
    </row>
    <row r="8" spans="1:19" s="11" customFormat="1" ht="13.5" thickBot="1" x14ac:dyDescent="0.3">
      <c r="A8" s="1">
        <v>1</v>
      </c>
      <c r="B8" s="2">
        <v>2</v>
      </c>
      <c r="C8" s="3">
        <v>3</v>
      </c>
      <c r="D8" s="3">
        <v>4</v>
      </c>
      <c r="E8" s="4">
        <v>5</v>
      </c>
      <c r="F8" s="5">
        <v>6</v>
      </c>
      <c r="G8" s="6">
        <v>7</v>
      </c>
      <c r="H8" s="5">
        <v>8</v>
      </c>
      <c r="I8" s="6">
        <v>9</v>
      </c>
      <c r="J8" s="5">
        <v>10</v>
      </c>
      <c r="K8" s="6">
        <v>11</v>
      </c>
      <c r="L8" s="7">
        <v>12</v>
      </c>
      <c r="M8" s="6">
        <v>13</v>
      </c>
      <c r="N8" s="7">
        <v>14</v>
      </c>
      <c r="O8" s="6">
        <v>15</v>
      </c>
      <c r="P8" s="7">
        <v>16</v>
      </c>
      <c r="Q8" s="6">
        <v>17</v>
      </c>
      <c r="R8" s="42">
        <v>18</v>
      </c>
      <c r="S8" s="8">
        <v>19</v>
      </c>
    </row>
    <row r="9" spans="1:19" s="11" customFormat="1" ht="12" customHeight="1" x14ac:dyDescent="0.2">
      <c r="A9" s="57"/>
      <c r="B9" s="58"/>
      <c r="C9" s="58"/>
      <c r="D9" s="58"/>
      <c r="E9" s="59"/>
      <c r="F9" s="60" t="s">
        <v>13</v>
      </c>
      <c r="G9" s="61"/>
      <c r="H9" s="60" t="s">
        <v>14</v>
      </c>
      <c r="I9" s="61"/>
      <c r="J9" s="60" t="s">
        <v>15</v>
      </c>
      <c r="K9" s="61"/>
      <c r="L9" s="62" t="s">
        <v>16</v>
      </c>
      <c r="M9" s="61"/>
      <c r="N9" s="15"/>
      <c r="O9" s="16"/>
      <c r="P9" s="17"/>
      <c r="Q9" s="18"/>
      <c r="R9" s="43"/>
      <c r="S9" s="19"/>
    </row>
    <row r="10" spans="1:19" s="89" customFormat="1" ht="25.5" x14ac:dyDescent="0.2">
      <c r="A10" s="85">
        <v>1</v>
      </c>
      <c r="B10" s="86" t="s">
        <v>22</v>
      </c>
      <c r="C10" s="86" t="s">
        <v>23</v>
      </c>
      <c r="D10" s="87" t="s">
        <v>19</v>
      </c>
      <c r="E10" s="88">
        <v>86</v>
      </c>
      <c r="F10" s="30">
        <v>58.5</v>
      </c>
      <c r="G10" s="33">
        <f>ROUND(E10*F10,2)</f>
        <v>5031</v>
      </c>
      <c r="H10" s="30">
        <v>56.5</v>
      </c>
      <c r="I10" s="31">
        <f>ROUND(E10*H10,2)</f>
        <v>4859</v>
      </c>
      <c r="J10" s="34">
        <v>52.8</v>
      </c>
      <c r="K10" s="31">
        <f t="shared" ref="K10:K28" si="0">ROUND(E10*J10,2)</f>
        <v>4540.8</v>
      </c>
      <c r="L10" s="32">
        <f>ROUND(IF(SUM(F10,H10,J10)&gt;0,AVERAGE(F10,H10,J10),0),2)</f>
        <v>55.93</v>
      </c>
      <c r="M10" s="32">
        <f t="shared" ref="M10:M28" si="1">ROUND(E10*L10,2)</f>
        <v>4809.9799999999996</v>
      </c>
      <c r="N10" s="32">
        <f>ROUND(IF(L10&gt;0,STDEV(F10,H10,J10),0),2)</f>
        <v>2.89</v>
      </c>
      <c r="O10" s="32">
        <f t="shared" ref="O10:O28" si="2">ROUND(IF(M10&gt;0,STDEV(G10,I10,K10),0),2)</f>
        <v>248.71</v>
      </c>
      <c r="P10" s="32">
        <f>ROUND(IF(L10&gt;0,STDEV(F10,H10,J10)/AVERAGE(F10,H10,J10)*100,0),2)</f>
        <v>5.17</v>
      </c>
      <c r="Q10" s="32">
        <f t="shared" ref="Q10:Q28" si="3">ROUND(IF(M10&gt;0,STDEV(G10,I10,K10)/AVERAGE(G10,I10,K10)*100,0),2)</f>
        <v>5.17</v>
      </c>
      <c r="R10" s="32">
        <f>MIN(F10,H10,J10)</f>
        <v>52.8</v>
      </c>
      <c r="S10" s="32">
        <f>MIN(G10,I10,K10)</f>
        <v>4540.8</v>
      </c>
    </row>
    <row r="11" spans="1:19" s="89" customFormat="1" ht="25.5" x14ac:dyDescent="0.2">
      <c r="A11" s="85">
        <v>2</v>
      </c>
      <c r="B11" s="86" t="s">
        <v>22</v>
      </c>
      <c r="C11" s="86" t="s">
        <v>23</v>
      </c>
      <c r="D11" s="87" t="s">
        <v>19</v>
      </c>
      <c r="E11" s="88">
        <v>449</v>
      </c>
      <c r="F11" s="30">
        <v>79.7</v>
      </c>
      <c r="G11" s="33">
        <f t="shared" ref="G11:G28" si="4">ROUND(E11*F11,2)</f>
        <v>35785.300000000003</v>
      </c>
      <c r="H11" s="30">
        <v>85.32</v>
      </c>
      <c r="I11" s="31">
        <f t="shared" ref="I11:I28" si="5">ROUND(E11*H11,2)</f>
        <v>38308.68</v>
      </c>
      <c r="J11" s="34">
        <v>79</v>
      </c>
      <c r="K11" s="31">
        <f t="shared" si="0"/>
        <v>35471</v>
      </c>
      <c r="L11" s="32">
        <f t="shared" ref="L11:L28" si="6">ROUND(IF(SUM(F11,H11,J11)&gt;0,AVERAGE(F11,H11,J11),0),2)</f>
        <v>81.34</v>
      </c>
      <c r="M11" s="32">
        <f t="shared" si="1"/>
        <v>36521.660000000003</v>
      </c>
      <c r="N11" s="32">
        <f t="shared" ref="N11:N27" si="7">ROUND(IF(L11&gt;0,STDEV(F11,H11,J11),0),2)</f>
        <v>3.46</v>
      </c>
      <c r="O11" s="32">
        <f t="shared" si="2"/>
        <v>1555.56</v>
      </c>
      <c r="P11" s="32">
        <f t="shared" ref="P11:P28" si="8">ROUND(IF(L11&gt;0,STDEV(F11,H11,J11)/AVERAGE(F11,H11,J11)*100,0),2)</f>
        <v>4.26</v>
      </c>
      <c r="Q11" s="32">
        <f t="shared" si="3"/>
        <v>4.26</v>
      </c>
      <c r="R11" s="32">
        <f t="shared" ref="R11:R28" si="9">MIN(F11,H11,J11)</f>
        <v>79</v>
      </c>
      <c r="S11" s="32">
        <f t="shared" ref="S11:S28" si="10">MIN(G11,I11,K11)</f>
        <v>35471</v>
      </c>
    </row>
    <row r="12" spans="1:19" s="89" customFormat="1" ht="25.5" x14ac:dyDescent="0.2">
      <c r="A12" s="85">
        <v>3</v>
      </c>
      <c r="B12" s="86" t="s">
        <v>22</v>
      </c>
      <c r="C12" s="86" t="s">
        <v>23</v>
      </c>
      <c r="D12" s="87" t="s">
        <v>19</v>
      </c>
      <c r="E12" s="88">
        <v>26</v>
      </c>
      <c r="F12" s="30">
        <v>32</v>
      </c>
      <c r="G12" s="33">
        <f t="shared" si="4"/>
        <v>832</v>
      </c>
      <c r="H12" s="30">
        <v>34.56</v>
      </c>
      <c r="I12" s="31">
        <f t="shared" si="5"/>
        <v>898.56</v>
      </c>
      <c r="J12" s="34">
        <v>32</v>
      </c>
      <c r="K12" s="31">
        <f t="shared" si="0"/>
        <v>832</v>
      </c>
      <c r="L12" s="32">
        <f t="shared" si="6"/>
        <v>32.85</v>
      </c>
      <c r="M12" s="32">
        <f t="shared" si="1"/>
        <v>854.1</v>
      </c>
      <c r="N12" s="32">
        <f t="shared" si="7"/>
        <v>1.48</v>
      </c>
      <c r="O12" s="32">
        <f t="shared" si="2"/>
        <v>38.43</v>
      </c>
      <c r="P12" s="32">
        <f t="shared" si="8"/>
        <v>4.5</v>
      </c>
      <c r="Q12" s="32">
        <f t="shared" si="3"/>
        <v>4.5</v>
      </c>
      <c r="R12" s="32">
        <f t="shared" si="9"/>
        <v>32</v>
      </c>
      <c r="S12" s="32">
        <f t="shared" si="10"/>
        <v>832</v>
      </c>
    </row>
    <row r="13" spans="1:19" s="89" customFormat="1" ht="25.5" x14ac:dyDescent="0.2">
      <c r="A13" s="85">
        <v>4</v>
      </c>
      <c r="B13" s="86" t="s">
        <v>22</v>
      </c>
      <c r="C13" s="86" t="s">
        <v>23</v>
      </c>
      <c r="D13" s="87" t="s">
        <v>19</v>
      </c>
      <c r="E13" s="88">
        <v>210</v>
      </c>
      <c r="F13" s="30">
        <v>34.799999999999997</v>
      </c>
      <c r="G13" s="33">
        <f t="shared" si="4"/>
        <v>7308</v>
      </c>
      <c r="H13" s="30">
        <v>22.86</v>
      </c>
      <c r="I13" s="31">
        <f t="shared" si="5"/>
        <v>4800.6000000000004</v>
      </c>
      <c r="J13" s="34">
        <v>20.97</v>
      </c>
      <c r="K13" s="31">
        <f t="shared" si="0"/>
        <v>4403.7</v>
      </c>
      <c r="L13" s="32">
        <f t="shared" si="6"/>
        <v>26.21</v>
      </c>
      <c r="M13" s="32">
        <f t="shared" si="1"/>
        <v>5504.1</v>
      </c>
      <c r="N13" s="32">
        <f t="shared" si="7"/>
        <v>7.5</v>
      </c>
      <c r="O13" s="32">
        <f t="shared" si="2"/>
        <v>1574.78</v>
      </c>
      <c r="P13" s="32">
        <f t="shared" si="8"/>
        <v>28.61</v>
      </c>
      <c r="Q13" s="32">
        <f t="shared" si="3"/>
        <v>28.61</v>
      </c>
      <c r="R13" s="32">
        <f t="shared" si="9"/>
        <v>20.97</v>
      </c>
      <c r="S13" s="32">
        <f t="shared" si="10"/>
        <v>4403.7</v>
      </c>
    </row>
    <row r="14" spans="1:19" s="89" customFormat="1" ht="25.5" x14ac:dyDescent="0.2">
      <c r="A14" s="85">
        <v>5</v>
      </c>
      <c r="B14" s="86" t="s">
        <v>22</v>
      </c>
      <c r="C14" s="86" t="s">
        <v>23</v>
      </c>
      <c r="D14" s="87" t="s">
        <v>19</v>
      </c>
      <c r="E14" s="88">
        <v>23</v>
      </c>
      <c r="F14" s="30">
        <v>41</v>
      </c>
      <c r="G14" s="33">
        <f t="shared" si="4"/>
        <v>943</v>
      </c>
      <c r="H14" s="30">
        <v>35.229999999999997</v>
      </c>
      <c r="I14" s="31">
        <f t="shared" si="5"/>
        <v>810.29</v>
      </c>
      <c r="J14" s="34">
        <v>32.32</v>
      </c>
      <c r="K14" s="31">
        <f t="shared" si="0"/>
        <v>743.36</v>
      </c>
      <c r="L14" s="32">
        <f t="shared" si="6"/>
        <v>36.18</v>
      </c>
      <c r="M14" s="32">
        <f t="shared" si="1"/>
        <v>832.14</v>
      </c>
      <c r="N14" s="32">
        <f t="shared" si="7"/>
        <v>4.42</v>
      </c>
      <c r="O14" s="32">
        <f t="shared" si="2"/>
        <v>101.61</v>
      </c>
      <c r="P14" s="32">
        <f t="shared" si="8"/>
        <v>12.21</v>
      </c>
      <c r="Q14" s="32">
        <f t="shared" si="3"/>
        <v>12.21</v>
      </c>
      <c r="R14" s="32">
        <f t="shared" si="9"/>
        <v>32.32</v>
      </c>
      <c r="S14" s="32">
        <f t="shared" si="10"/>
        <v>743.36</v>
      </c>
    </row>
    <row r="15" spans="1:19" s="89" customFormat="1" ht="25.5" x14ac:dyDescent="0.2">
      <c r="A15" s="85">
        <v>6</v>
      </c>
      <c r="B15" s="86" t="s">
        <v>22</v>
      </c>
      <c r="C15" s="86" t="s">
        <v>23</v>
      </c>
      <c r="D15" s="87" t="s">
        <v>19</v>
      </c>
      <c r="E15" s="88">
        <v>18</v>
      </c>
      <c r="F15" s="30">
        <v>172</v>
      </c>
      <c r="G15" s="33">
        <f t="shared" si="4"/>
        <v>3096</v>
      </c>
      <c r="H15" s="30">
        <v>180.2</v>
      </c>
      <c r="I15" s="31">
        <f t="shared" si="5"/>
        <v>3243.6</v>
      </c>
      <c r="J15" s="34">
        <v>170</v>
      </c>
      <c r="K15" s="31">
        <f t="shared" si="0"/>
        <v>3060</v>
      </c>
      <c r="L15" s="32">
        <f t="shared" si="6"/>
        <v>174.07</v>
      </c>
      <c r="M15" s="32">
        <f t="shared" si="1"/>
        <v>3133.26</v>
      </c>
      <c r="N15" s="32">
        <f t="shared" si="7"/>
        <v>5.4</v>
      </c>
      <c r="O15" s="32">
        <f t="shared" si="2"/>
        <v>97.29</v>
      </c>
      <c r="P15" s="32">
        <f t="shared" si="8"/>
        <v>3.11</v>
      </c>
      <c r="Q15" s="32">
        <f t="shared" si="3"/>
        <v>3.11</v>
      </c>
      <c r="R15" s="32">
        <f t="shared" si="9"/>
        <v>170</v>
      </c>
      <c r="S15" s="32">
        <f t="shared" si="10"/>
        <v>3060</v>
      </c>
    </row>
    <row r="16" spans="1:19" s="89" customFormat="1" ht="25.5" x14ac:dyDescent="0.2">
      <c r="A16" s="85">
        <v>7</v>
      </c>
      <c r="B16" s="86" t="s">
        <v>22</v>
      </c>
      <c r="C16" s="86" t="s">
        <v>23</v>
      </c>
      <c r="D16" s="87" t="s">
        <v>19</v>
      </c>
      <c r="E16" s="88">
        <v>515</v>
      </c>
      <c r="F16" s="30">
        <v>11.5</v>
      </c>
      <c r="G16" s="33">
        <f t="shared" si="4"/>
        <v>5922.5</v>
      </c>
      <c r="H16" s="30">
        <v>11.88</v>
      </c>
      <c r="I16" s="31">
        <f t="shared" si="5"/>
        <v>6118.2</v>
      </c>
      <c r="J16" s="34">
        <v>11</v>
      </c>
      <c r="K16" s="31">
        <f t="shared" si="0"/>
        <v>5665</v>
      </c>
      <c r="L16" s="32">
        <f t="shared" si="6"/>
        <v>11.46</v>
      </c>
      <c r="M16" s="32">
        <f t="shared" si="1"/>
        <v>5901.9</v>
      </c>
      <c r="N16" s="32">
        <f t="shared" si="7"/>
        <v>0.44</v>
      </c>
      <c r="O16" s="32">
        <f t="shared" si="2"/>
        <v>227.3</v>
      </c>
      <c r="P16" s="32">
        <f t="shared" si="8"/>
        <v>3.85</v>
      </c>
      <c r="Q16" s="32">
        <f t="shared" si="3"/>
        <v>3.85</v>
      </c>
      <c r="R16" s="32">
        <f t="shared" si="9"/>
        <v>11</v>
      </c>
      <c r="S16" s="32">
        <f t="shared" si="10"/>
        <v>5665</v>
      </c>
    </row>
    <row r="17" spans="1:19" s="89" customFormat="1" ht="25.5" x14ac:dyDescent="0.2">
      <c r="A17" s="85">
        <v>8</v>
      </c>
      <c r="B17" s="86" t="s">
        <v>22</v>
      </c>
      <c r="C17" s="86" t="s">
        <v>23</v>
      </c>
      <c r="D17" s="87" t="s">
        <v>19</v>
      </c>
      <c r="E17" s="88">
        <v>66</v>
      </c>
      <c r="F17" s="30">
        <v>14</v>
      </c>
      <c r="G17" s="33">
        <f t="shared" si="4"/>
        <v>924</v>
      </c>
      <c r="H17" s="30">
        <v>15.12</v>
      </c>
      <c r="I17" s="31">
        <f t="shared" si="5"/>
        <v>997.92</v>
      </c>
      <c r="J17" s="34">
        <v>14</v>
      </c>
      <c r="K17" s="31">
        <f t="shared" si="0"/>
        <v>924</v>
      </c>
      <c r="L17" s="32">
        <f t="shared" si="6"/>
        <v>14.37</v>
      </c>
      <c r="M17" s="32">
        <f t="shared" si="1"/>
        <v>948.42</v>
      </c>
      <c r="N17" s="32">
        <f t="shared" si="7"/>
        <v>0.65</v>
      </c>
      <c r="O17" s="32">
        <f t="shared" si="2"/>
        <v>42.68</v>
      </c>
      <c r="P17" s="32">
        <f t="shared" si="8"/>
        <v>4.5</v>
      </c>
      <c r="Q17" s="32">
        <f t="shared" si="3"/>
        <v>4.5</v>
      </c>
      <c r="R17" s="32">
        <f t="shared" si="9"/>
        <v>14</v>
      </c>
      <c r="S17" s="32">
        <f t="shared" si="10"/>
        <v>924</v>
      </c>
    </row>
    <row r="18" spans="1:19" s="89" customFormat="1" ht="25.5" x14ac:dyDescent="0.2">
      <c r="A18" s="85">
        <v>9</v>
      </c>
      <c r="B18" s="86" t="s">
        <v>22</v>
      </c>
      <c r="C18" s="86" t="s">
        <v>23</v>
      </c>
      <c r="D18" s="87" t="s">
        <v>19</v>
      </c>
      <c r="E18" s="88">
        <v>122</v>
      </c>
      <c r="F18" s="30">
        <v>14</v>
      </c>
      <c r="G18" s="33">
        <f t="shared" si="4"/>
        <v>1708</v>
      </c>
      <c r="H18" s="30">
        <v>14.98</v>
      </c>
      <c r="I18" s="31">
        <f t="shared" si="5"/>
        <v>1827.56</v>
      </c>
      <c r="J18" s="34">
        <v>14</v>
      </c>
      <c r="K18" s="31">
        <f t="shared" si="0"/>
        <v>1708</v>
      </c>
      <c r="L18" s="32">
        <f t="shared" si="6"/>
        <v>14.33</v>
      </c>
      <c r="M18" s="32">
        <f t="shared" si="1"/>
        <v>1748.26</v>
      </c>
      <c r="N18" s="32">
        <f t="shared" si="7"/>
        <v>0.56999999999999995</v>
      </c>
      <c r="O18" s="32">
        <f t="shared" si="2"/>
        <v>69.03</v>
      </c>
      <c r="P18" s="32">
        <f t="shared" si="8"/>
        <v>3.95</v>
      </c>
      <c r="Q18" s="32">
        <f t="shared" si="3"/>
        <v>3.95</v>
      </c>
      <c r="R18" s="32">
        <f t="shared" si="9"/>
        <v>14</v>
      </c>
      <c r="S18" s="32">
        <f t="shared" si="10"/>
        <v>1708</v>
      </c>
    </row>
    <row r="19" spans="1:19" s="89" customFormat="1" ht="25.5" x14ac:dyDescent="0.2">
      <c r="A19" s="85">
        <v>10</v>
      </c>
      <c r="B19" s="86" t="s">
        <v>22</v>
      </c>
      <c r="C19" s="86" t="s">
        <v>23</v>
      </c>
      <c r="D19" s="87" t="s">
        <v>19</v>
      </c>
      <c r="E19" s="88">
        <v>124</v>
      </c>
      <c r="F19" s="30">
        <v>14</v>
      </c>
      <c r="G19" s="33">
        <f t="shared" si="4"/>
        <v>1736</v>
      </c>
      <c r="H19" s="30">
        <v>14.98</v>
      </c>
      <c r="I19" s="31">
        <f t="shared" si="5"/>
        <v>1857.52</v>
      </c>
      <c r="J19" s="34">
        <v>14</v>
      </c>
      <c r="K19" s="31">
        <f t="shared" si="0"/>
        <v>1736</v>
      </c>
      <c r="L19" s="32">
        <f t="shared" si="6"/>
        <v>14.33</v>
      </c>
      <c r="M19" s="32">
        <f t="shared" si="1"/>
        <v>1776.92</v>
      </c>
      <c r="N19" s="32">
        <f t="shared" si="7"/>
        <v>0.56999999999999995</v>
      </c>
      <c r="O19" s="32">
        <f t="shared" si="2"/>
        <v>70.16</v>
      </c>
      <c r="P19" s="32">
        <f t="shared" si="8"/>
        <v>3.95</v>
      </c>
      <c r="Q19" s="32">
        <f t="shared" si="3"/>
        <v>3.95</v>
      </c>
      <c r="R19" s="32">
        <f t="shared" si="9"/>
        <v>14</v>
      </c>
      <c r="S19" s="32">
        <f t="shared" si="10"/>
        <v>1736</v>
      </c>
    </row>
    <row r="20" spans="1:19" s="89" customFormat="1" ht="25.5" x14ac:dyDescent="0.2">
      <c r="A20" s="85">
        <v>11</v>
      </c>
      <c r="B20" s="86" t="s">
        <v>22</v>
      </c>
      <c r="C20" s="86" t="s">
        <v>23</v>
      </c>
      <c r="D20" s="87" t="s">
        <v>19</v>
      </c>
      <c r="E20" s="88">
        <v>101</v>
      </c>
      <c r="F20" s="30">
        <v>14</v>
      </c>
      <c r="G20" s="33">
        <f t="shared" si="4"/>
        <v>1414</v>
      </c>
      <c r="H20" s="30">
        <v>15.26</v>
      </c>
      <c r="I20" s="31">
        <f t="shared" si="5"/>
        <v>1541.26</v>
      </c>
      <c r="J20" s="34">
        <v>14</v>
      </c>
      <c r="K20" s="31">
        <f t="shared" si="0"/>
        <v>1414</v>
      </c>
      <c r="L20" s="32">
        <f t="shared" si="6"/>
        <v>14.42</v>
      </c>
      <c r="M20" s="32">
        <f t="shared" si="1"/>
        <v>1456.42</v>
      </c>
      <c r="N20" s="32">
        <f t="shared" si="7"/>
        <v>0.73</v>
      </c>
      <c r="O20" s="32">
        <f t="shared" si="2"/>
        <v>73.47</v>
      </c>
      <c r="P20" s="32">
        <f t="shared" si="8"/>
        <v>5.04</v>
      </c>
      <c r="Q20" s="32">
        <f t="shared" si="3"/>
        <v>5.04</v>
      </c>
      <c r="R20" s="32">
        <f t="shared" si="9"/>
        <v>14</v>
      </c>
      <c r="S20" s="32">
        <f t="shared" si="10"/>
        <v>1414</v>
      </c>
    </row>
    <row r="21" spans="1:19" s="89" customFormat="1" ht="25.5" x14ac:dyDescent="0.2">
      <c r="A21" s="85">
        <v>12</v>
      </c>
      <c r="B21" s="86" t="s">
        <v>22</v>
      </c>
      <c r="C21" s="86" t="s">
        <v>24</v>
      </c>
      <c r="D21" s="87" t="s">
        <v>25</v>
      </c>
      <c r="E21" s="88">
        <v>44</v>
      </c>
      <c r="F21" s="30">
        <v>58</v>
      </c>
      <c r="G21" s="33">
        <f t="shared" si="4"/>
        <v>2552</v>
      </c>
      <c r="H21" s="30">
        <v>60.42</v>
      </c>
      <c r="I21" s="31">
        <f t="shared" si="5"/>
        <v>2658.48</v>
      </c>
      <c r="J21" s="34">
        <v>57</v>
      </c>
      <c r="K21" s="31">
        <f t="shared" si="0"/>
        <v>2508</v>
      </c>
      <c r="L21" s="32">
        <f t="shared" si="6"/>
        <v>58.47</v>
      </c>
      <c r="M21" s="32">
        <f t="shared" si="1"/>
        <v>2572.6799999999998</v>
      </c>
      <c r="N21" s="32">
        <f t="shared" si="7"/>
        <v>1.76</v>
      </c>
      <c r="O21" s="32">
        <f t="shared" si="2"/>
        <v>77.37</v>
      </c>
      <c r="P21" s="32">
        <f t="shared" si="8"/>
        <v>3.01</v>
      </c>
      <c r="Q21" s="32">
        <f t="shared" si="3"/>
        <v>3.01</v>
      </c>
      <c r="R21" s="32">
        <f t="shared" si="9"/>
        <v>57</v>
      </c>
      <c r="S21" s="32">
        <f t="shared" si="10"/>
        <v>2508</v>
      </c>
    </row>
    <row r="22" spans="1:19" s="89" customFormat="1" ht="25.5" x14ac:dyDescent="0.2">
      <c r="A22" s="85">
        <v>13</v>
      </c>
      <c r="B22" s="86" t="s">
        <v>26</v>
      </c>
      <c r="C22" s="86" t="s">
        <v>27</v>
      </c>
      <c r="D22" s="87" t="s">
        <v>19</v>
      </c>
      <c r="E22" s="88">
        <v>54</v>
      </c>
      <c r="F22" s="30">
        <v>34</v>
      </c>
      <c r="G22" s="33">
        <f t="shared" si="4"/>
        <v>1836</v>
      </c>
      <c r="H22" s="30">
        <v>36.72</v>
      </c>
      <c r="I22" s="31">
        <f t="shared" si="5"/>
        <v>1982.88</v>
      </c>
      <c r="J22" s="34">
        <v>34</v>
      </c>
      <c r="K22" s="31">
        <f t="shared" si="0"/>
        <v>1836</v>
      </c>
      <c r="L22" s="32">
        <f t="shared" si="6"/>
        <v>34.909999999999997</v>
      </c>
      <c r="M22" s="32">
        <f t="shared" si="1"/>
        <v>1885.14</v>
      </c>
      <c r="N22" s="32">
        <f t="shared" si="7"/>
        <v>1.57</v>
      </c>
      <c r="O22" s="32">
        <f t="shared" si="2"/>
        <v>84.8</v>
      </c>
      <c r="P22" s="32">
        <f t="shared" si="8"/>
        <v>4.5</v>
      </c>
      <c r="Q22" s="32">
        <f t="shared" si="3"/>
        <v>4.5</v>
      </c>
      <c r="R22" s="32">
        <f t="shared" si="9"/>
        <v>34</v>
      </c>
      <c r="S22" s="32">
        <f t="shared" si="10"/>
        <v>1836</v>
      </c>
    </row>
    <row r="23" spans="1:19" s="89" customFormat="1" ht="25.5" x14ac:dyDescent="0.2">
      <c r="A23" s="85">
        <v>14</v>
      </c>
      <c r="B23" s="86" t="s">
        <v>28</v>
      </c>
      <c r="C23" s="86" t="s">
        <v>29</v>
      </c>
      <c r="D23" s="87" t="s">
        <v>19</v>
      </c>
      <c r="E23" s="88">
        <v>54</v>
      </c>
      <c r="F23" s="30">
        <v>140</v>
      </c>
      <c r="G23" s="33">
        <f t="shared" si="4"/>
        <v>7560</v>
      </c>
      <c r="H23" s="30">
        <v>106</v>
      </c>
      <c r="I23" s="31">
        <f t="shared" si="5"/>
        <v>5724</v>
      </c>
      <c r="J23" s="34">
        <v>100</v>
      </c>
      <c r="K23" s="31">
        <f t="shared" si="0"/>
        <v>5400</v>
      </c>
      <c r="L23" s="32">
        <f t="shared" si="6"/>
        <v>115.33</v>
      </c>
      <c r="M23" s="32">
        <f t="shared" si="1"/>
        <v>6227.82</v>
      </c>
      <c r="N23" s="32">
        <f t="shared" si="7"/>
        <v>21.57</v>
      </c>
      <c r="O23" s="32">
        <f t="shared" si="2"/>
        <v>1164.8699999999999</v>
      </c>
      <c r="P23" s="32">
        <f t="shared" si="8"/>
        <v>18.7</v>
      </c>
      <c r="Q23" s="32">
        <f t="shared" si="3"/>
        <v>18.7</v>
      </c>
      <c r="R23" s="32">
        <f t="shared" si="9"/>
        <v>100</v>
      </c>
      <c r="S23" s="32">
        <f t="shared" si="10"/>
        <v>5400</v>
      </c>
    </row>
    <row r="24" spans="1:19" s="89" customFormat="1" ht="38.25" x14ac:dyDescent="0.2">
      <c r="A24" s="85">
        <v>15</v>
      </c>
      <c r="B24" s="86" t="s">
        <v>30</v>
      </c>
      <c r="C24" s="86" t="s">
        <v>31</v>
      </c>
      <c r="D24" s="87" t="s">
        <v>19</v>
      </c>
      <c r="E24" s="88">
        <v>10</v>
      </c>
      <c r="F24" s="30">
        <v>200</v>
      </c>
      <c r="G24" s="33">
        <f t="shared" si="4"/>
        <v>2000</v>
      </c>
      <c r="H24" s="30">
        <v>218</v>
      </c>
      <c r="I24" s="31">
        <f t="shared" si="5"/>
        <v>2180</v>
      </c>
      <c r="J24" s="34">
        <v>200</v>
      </c>
      <c r="K24" s="31">
        <f t="shared" si="0"/>
        <v>2000</v>
      </c>
      <c r="L24" s="32">
        <f t="shared" si="6"/>
        <v>206</v>
      </c>
      <c r="M24" s="32">
        <f t="shared" si="1"/>
        <v>2060</v>
      </c>
      <c r="N24" s="32">
        <f t="shared" si="7"/>
        <v>10.39</v>
      </c>
      <c r="O24" s="32">
        <f t="shared" si="2"/>
        <v>103.92</v>
      </c>
      <c r="P24" s="32">
        <f t="shared" si="8"/>
        <v>5.04</v>
      </c>
      <c r="Q24" s="32">
        <f t="shared" si="3"/>
        <v>5.04</v>
      </c>
      <c r="R24" s="32">
        <f t="shared" si="9"/>
        <v>200</v>
      </c>
      <c r="S24" s="32">
        <f t="shared" si="10"/>
        <v>2000</v>
      </c>
    </row>
    <row r="25" spans="1:19" s="89" customFormat="1" ht="25.5" x14ac:dyDescent="0.2">
      <c r="A25" s="85">
        <v>16</v>
      </c>
      <c r="B25" s="86" t="s">
        <v>32</v>
      </c>
      <c r="C25" s="86" t="s">
        <v>33</v>
      </c>
      <c r="D25" s="87" t="s">
        <v>19</v>
      </c>
      <c r="E25" s="88">
        <v>100</v>
      </c>
      <c r="F25" s="30">
        <v>50</v>
      </c>
      <c r="G25" s="33">
        <f t="shared" si="4"/>
        <v>5000</v>
      </c>
      <c r="H25" s="30">
        <v>53.41</v>
      </c>
      <c r="I25" s="31">
        <f t="shared" si="5"/>
        <v>5341</v>
      </c>
      <c r="J25" s="34">
        <v>49</v>
      </c>
      <c r="K25" s="31">
        <f t="shared" si="0"/>
        <v>4900</v>
      </c>
      <c r="L25" s="32">
        <f t="shared" si="6"/>
        <v>50.8</v>
      </c>
      <c r="M25" s="32">
        <f t="shared" si="1"/>
        <v>5080</v>
      </c>
      <c r="N25" s="32">
        <f t="shared" si="7"/>
        <v>2.31</v>
      </c>
      <c r="O25" s="32">
        <f t="shared" si="2"/>
        <v>231.21</v>
      </c>
      <c r="P25" s="32">
        <f t="shared" si="8"/>
        <v>4.55</v>
      </c>
      <c r="Q25" s="32">
        <f t="shared" si="3"/>
        <v>4.55</v>
      </c>
      <c r="R25" s="32">
        <f t="shared" si="9"/>
        <v>49</v>
      </c>
      <c r="S25" s="32">
        <f t="shared" si="10"/>
        <v>4900</v>
      </c>
    </row>
    <row r="26" spans="1:19" s="89" customFormat="1" ht="25.5" x14ac:dyDescent="0.2">
      <c r="A26" s="85">
        <v>17</v>
      </c>
      <c r="B26" s="86" t="s">
        <v>34</v>
      </c>
      <c r="C26" s="86" t="s">
        <v>35</v>
      </c>
      <c r="D26" s="87" t="s">
        <v>19</v>
      </c>
      <c r="E26" s="88">
        <v>128</v>
      </c>
      <c r="F26" s="30">
        <v>3.5</v>
      </c>
      <c r="G26" s="33">
        <f t="shared" si="4"/>
        <v>448</v>
      </c>
      <c r="H26" s="30">
        <v>2.16</v>
      </c>
      <c r="I26" s="31">
        <f t="shared" si="5"/>
        <v>276.48</v>
      </c>
      <c r="J26" s="34">
        <v>2</v>
      </c>
      <c r="K26" s="31">
        <f t="shared" si="0"/>
        <v>256</v>
      </c>
      <c r="L26" s="32">
        <f t="shared" si="6"/>
        <v>2.5499999999999998</v>
      </c>
      <c r="M26" s="32">
        <f t="shared" si="1"/>
        <v>326.39999999999998</v>
      </c>
      <c r="N26" s="32">
        <f t="shared" si="7"/>
        <v>0.82</v>
      </c>
      <c r="O26" s="32">
        <f t="shared" si="2"/>
        <v>105.44</v>
      </c>
      <c r="P26" s="32">
        <f t="shared" si="8"/>
        <v>32.26</v>
      </c>
      <c r="Q26" s="32">
        <f t="shared" si="3"/>
        <v>32.26</v>
      </c>
      <c r="R26" s="32">
        <f t="shared" si="9"/>
        <v>2</v>
      </c>
      <c r="S26" s="32">
        <f t="shared" si="10"/>
        <v>256</v>
      </c>
    </row>
    <row r="27" spans="1:19" s="89" customFormat="1" ht="25.5" x14ac:dyDescent="0.2">
      <c r="A27" s="85">
        <v>18</v>
      </c>
      <c r="B27" s="86" t="s">
        <v>36</v>
      </c>
      <c r="C27" s="86" t="s">
        <v>37</v>
      </c>
      <c r="D27" s="87" t="s">
        <v>38</v>
      </c>
      <c r="E27" s="88">
        <v>447</v>
      </c>
      <c r="F27" s="30">
        <v>300</v>
      </c>
      <c r="G27" s="33">
        <f t="shared" si="4"/>
        <v>134100</v>
      </c>
      <c r="H27" s="30">
        <v>319.93</v>
      </c>
      <c r="I27" s="31">
        <f t="shared" si="5"/>
        <v>143008.71</v>
      </c>
      <c r="J27" s="34">
        <v>299</v>
      </c>
      <c r="K27" s="31">
        <f t="shared" si="0"/>
        <v>133653</v>
      </c>
      <c r="L27" s="32">
        <f t="shared" si="6"/>
        <v>306.31</v>
      </c>
      <c r="M27" s="32">
        <f t="shared" si="1"/>
        <v>136920.57</v>
      </c>
      <c r="N27" s="32">
        <f t="shared" si="7"/>
        <v>11.81</v>
      </c>
      <c r="O27" s="32">
        <f t="shared" si="2"/>
        <v>5277.22</v>
      </c>
      <c r="P27" s="32">
        <f t="shared" si="8"/>
        <v>3.85</v>
      </c>
      <c r="Q27" s="32">
        <f t="shared" si="3"/>
        <v>3.85</v>
      </c>
      <c r="R27" s="32">
        <f t="shared" si="9"/>
        <v>299</v>
      </c>
      <c r="S27" s="32">
        <f t="shared" si="10"/>
        <v>133653</v>
      </c>
    </row>
    <row r="28" spans="1:19" s="89" customFormat="1" ht="13.5" thickBot="1" x14ac:dyDescent="0.25">
      <c r="A28" s="85">
        <v>19</v>
      </c>
      <c r="B28" s="86" t="s">
        <v>39</v>
      </c>
      <c r="C28" s="86" t="s">
        <v>40</v>
      </c>
      <c r="D28" s="87" t="s">
        <v>19</v>
      </c>
      <c r="E28" s="88">
        <v>16</v>
      </c>
      <c r="F28" s="30">
        <v>55</v>
      </c>
      <c r="G28" s="33">
        <f t="shared" si="4"/>
        <v>880</v>
      </c>
      <c r="H28" s="30">
        <v>59.95</v>
      </c>
      <c r="I28" s="31">
        <f t="shared" si="5"/>
        <v>959.2</v>
      </c>
      <c r="J28" s="34">
        <v>55</v>
      </c>
      <c r="K28" s="31">
        <f t="shared" si="0"/>
        <v>880</v>
      </c>
      <c r="L28" s="32">
        <f t="shared" si="6"/>
        <v>56.65</v>
      </c>
      <c r="M28" s="32">
        <f t="shared" si="1"/>
        <v>906.4</v>
      </c>
      <c r="N28" s="32">
        <f>ROUND(IF(L28&gt;0,STDEV(F28,H28,J28),0),2)</f>
        <v>2.86</v>
      </c>
      <c r="O28" s="32">
        <f t="shared" si="2"/>
        <v>45.73</v>
      </c>
      <c r="P28" s="32">
        <f t="shared" si="8"/>
        <v>5.04</v>
      </c>
      <c r="Q28" s="32">
        <f t="shared" si="3"/>
        <v>5.04</v>
      </c>
      <c r="R28" s="32">
        <f t="shared" si="9"/>
        <v>55</v>
      </c>
      <c r="S28" s="32">
        <f t="shared" si="10"/>
        <v>880</v>
      </c>
    </row>
    <row r="29" spans="1:19" ht="13.5" thickBot="1" x14ac:dyDescent="0.25">
      <c r="A29" s="20" t="s">
        <v>17</v>
      </c>
      <c r="B29" s="21"/>
      <c r="C29" s="40"/>
      <c r="D29" s="39"/>
      <c r="E29" s="8">
        <f t="shared" ref="E29:M29" si="11">SUM(E10:E28)</f>
        <v>2593</v>
      </c>
      <c r="F29" s="22"/>
      <c r="G29" s="22">
        <f t="shared" si="11"/>
        <v>219075.8</v>
      </c>
      <c r="H29" s="22"/>
      <c r="I29" s="22">
        <f t="shared" si="11"/>
        <v>227393.94</v>
      </c>
      <c r="J29" s="22"/>
      <c r="K29" s="22">
        <f t="shared" si="11"/>
        <v>211930.86</v>
      </c>
      <c r="L29" s="22"/>
      <c r="M29" s="22">
        <f t="shared" si="11"/>
        <v>219466.16999999998</v>
      </c>
      <c r="N29" s="23"/>
      <c r="O29" s="24"/>
      <c r="P29" s="23"/>
      <c r="Q29" s="25"/>
      <c r="R29" s="25"/>
      <c r="S29" s="26">
        <f>SUM(S10:S28)</f>
        <v>211930.86</v>
      </c>
    </row>
    <row r="30" spans="1:19" x14ac:dyDescent="0.2">
      <c r="B30" s="35"/>
      <c r="C30" s="37"/>
      <c r="D30" s="35"/>
      <c r="E30" s="35"/>
      <c r="F30" s="35"/>
      <c r="G30" s="35"/>
      <c r="H30" s="35"/>
      <c r="I30" s="35"/>
      <c r="J30" s="35"/>
      <c r="K30" s="35"/>
      <c r="L30" s="36"/>
      <c r="M30" s="36"/>
      <c r="N30" s="38"/>
      <c r="O30" s="38"/>
      <c r="P30" s="38"/>
      <c r="Q30" s="35"/>
      <c r="R30" s="35"/>
    </row>
    <row r="31" spans="1:19" x14ac:dyDescent="0.2">
      <c r="B31" s="35"/>
      <c r="C31" s="37"/>
      <c r="D31" s="35"/>
      <c r="E31" s="35"/>
      <c r="F31" s="35"/>
      <c r="G31" s="35"/>
      <c r="H31" s="35"/>
      <c r="I31" s="35"/>
      <c r="J31" s="35"/>
      <c r="K31" s="35"/>
      <c r="L31" s="36"/>
      <c r="M31" s="36"/>
      <c r="N31" s="35"/>
      <c r="O31" s="35"/>
      <c r="P31" s="35"/>
      <c r="Q31" s="35"/>
      <c r="R31" s="35"/>
    </row>
    <row r="32" spans="1:19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1"/>
    </row>
    <row r="34" spans="12:19" x14ac:dyDescent="0.2">
      <c r="L34" s="28"/>
      <c r="M34" s="28"/>
      <c r="N34" s="29"/>
      <c r="O34" s="29"/>
      <c r="P34" s="29"/>
      <c r="Q34" s="29"/>
      <c r="R34" s="29"/>
      <c r="S34" s="29"/>
    </row>
  </sheetData>
  <mergeCells count="24">
    <mergeCell ref="A1:S1"/>
    <mergeCell ref="A2:S2"/>
    <mergeCell ref="A3:S3"/>
    <mergeCell ref="A4:S4"/>
    <mergeCell ref="A5:A7"/>
    <mergeCell ref="B5:B7"/>
    <mergeCell ref="D5:D7"/>
    <mergeCell ref="E5:E7"/>
    <mergeCell ref="F5:K5"/>
    <mergeCell ref="B32:Q32"/>
    <mergeCell ref="L5:M6"/>
    <mergeCell ref="N5:O6"/>
    <mergeCell ref="P5:Q6"/>
    <mergeCell ref="S5:S7"/>
    <mergeCell ref="F6:G6"/>
    <mergeCell ref="H6:I6"/>
    <mergeCell ref="J6:K6"/>
    <mergeCell ref="A9:E9"/>
    <mergeCell ref="F9:G9"/>
    <mergeCell ref="H9:I9"/>
    <mergeCell ref="J9:K9"/>
    <mergeCell ref="L9:M9"/>
    <mergeCell ref="C5:C7"/>
    <mergeCell ref="R5:R7"/>
  </mergeCells>
  <conditionalFormatting sqref="P10:P28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2026-08-19T06:53:20Z</dcterms:modified>
</cp:coreProperties>
</file>