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95" yWindow="360" windowWidth="17625" windowHeight="9225"/>
  </bookViews>
  <sheets>
    <sheet name="3 поставщика" sheetId="1" r:id="rId1"/>
    <sheet name="4 поставщика" sheetId="2" r:id="rId2"/>
    <sheet name="5 поставщиков" sheetId="3" r:id="rId3"/>
  </sheets>
  <calcPr calcId="125725" iterateDelta="1E-4"/>
</workbook>
</file>

<file path=xl/calcChain.xml><?xml version="1.0" encoding="utf-8"?>
<calcChain xmlns="http://schemas.openxmlformats.org/spreadsheetml/2006/main">
  <c r="L20" i="1"/>
  <c r="M20"/>
  <c r="J19"/>
  <c r="K19" s="1"/>
  <c r="J18"/>
  <c r="K18" s="1"/>
  <c r="J16"/>
  <c r="K16" s="1"/>
  <c r="J14"/>
  <c r="K14" s="1"/>
  <c r="H19"/>
  <c r="L19"/>
  <c r="O19"/>
  <c r="H18"/>
  <c r="L18" s="1"/>
  <c r="O18"/>
  <c r="H17"/>
  <c r="L17" s="1"/>
  <c r="O17"/>
  <c r="H16"/>
  <c r="L16" s="1"/>
  <c r="O16"/>
  <c r="H15"/>
  <c r="L15" s="1"/>
  <c r="O15"/>
  <c r="H14"/>
  <c r="L14" s="1"/>
  <c r="O14"/>
  <c r="H13"/>
  <c r="J13" s="1"/>
  <c r="K13" s="1"/>
  <c r="O13"/>
  <c r="H12"/>
  <c r="L12" s="1"/>
  <c r="O12"/>
  <c r="H11"/>
  <c r="L11" s="1"/>
  <c r="O11"/>
  <c r="N19"/>
  <c r="N18"/>
  <c r="N17"/>
  <c r="N16"/>
  <c r="N15"/>
  <c r="N14"/>
  <c r="N13"/>
  <c r="N12"/>
  <c r="N11"/>
  <c r="M19"/>
  <c r="M18"/>
  <c r="M17"/>
  <c r="M16"/>
  <c r="M15"/>
  <c r="M14"/>
  <c r="M13"/>
  <c r="M12"/>
  <c r="M11"/>
  <c r="O9"/>
  <c r="H4"/>
  <c r="J4" s="1"/>
  <c r="O10"/>
  <c r="O8"/>
  <c r="N10"/>
  <c r="N9"/>
  <c r="N8"/>
  <c r="M10"/>
  <c r="M9"/>
  <c r="H10"/>
  <c r="L10" s="1"/>
  <c r="H9"/>
  <c r="L9" s="1"/>
  <c r="H8"/>
  <c r="L8" s="1"/>
  <c r="H7"/>
  <c r="J7" s="1"/>
  <c r="K7" s="1"/>
  <c r="M8"/>
  <c r="H5"/>
  <c r="J5" s="1"/>
  <c r="K5" s="1"/>
  <c r="M5"/>
  <c r="N5"/>
  <c r="O5"/>
  <c r="H6"/>
  <c r="J6" s="1"/>
  <c r="K6" s="1"/>
  <c r="M6"/>
  <c r="N6"/>
  <c r="O6"/>
  <c r="M7"/>
  <c r="N7"/>
  <c r="O7"/>
  <c r="L13" l="1"/>
  <c r="J11"/>
  <c r="K11" s="1"/>
  <c r="J15"/>
  <c r="K15" s="1"/>
  <c r="J12"/>
  <c r="K12" s="1"/>
  <c r="J17"/>
  <c r="K17" s="1"/>
  <c r="J10"/>
  <c r="K10" s="1"/>
  <c r="J9"/>
  <c r="K9" s="1"/>
  <c r="J8"/>
  <c r="K8" s="1"/>
  <c r="L7"/>
  <c r="L6"/>
  <c r="L5"/>
  <c r="O20" i="2" l="1"/>
  <c r="O19"/>
  <c r="O18"/>
  <c r="O17"/>
  <c r="O16"/>
  <c r="O15"/>
  <c r="O14"/>
  <c r="O13"/>
  <c r="O12"/>
  <c r="O11"/>
  <c r="O10"/>
  <c r="O9"/>
  <c r="O21" s="1"/>
  <c r="O8"/>
  <c r="O7"/>
  <c r="O6"/>
  <c r="O5"/>
  <c r="O4"/>
  <c r="N20"/>
  <c r="N19"/>
  <c r="N18"/>
  <c r="N17"/>
  <c r="N16"/>
  <c r="N15"/>
  <c r="N14"/>
  <c r="N13"/>
  <c r="N12"/>
  <c r="N11"/>
  <c r="N10"/>
  <c r="N9"/>
  <c r="N8"/>
  <c r="N7"/>
  <c r="N6"/>
  <c r="N5"/>
  <c r="N4"/>
  <c r="N21" s="1"/>
  <c r="M20"/>
  <c r="M19"/>
  <c r="M18"/>
  <c r="M17"/>
  <c r="M16"/>
  <c r="M15"/>
  <c r="M14"/>
  <c r="M13"/>
  <c r="M12"/>
  <c r="M11"/>
  <c r="M10"/>
  <c r="M9"/>
  <c r="M8"/>
  <c r="M7"/>
  <c r="M21" s="1"/>
  <c r="M6"/>
  <c r="M5"/>
  <c r="M4"/>
  <c r="M3"/>
  <c r="O3"/>
  <c r="N3"/>
  <c r="P20"/>
  <c r="P19"/>
  <c r="P18"/>
  <c r="P17"/>
  <c r="P16"/>
  <c r="P15"/>
  <c r="P14"/>
  <c r="P13"/>
  <c r="P12"/>
  <c r="P11"/>
  <c r="P10"/>
  <c r="P9"/>
  <c r="P8"/>
  <c r="P7"/>
  <c r="P6"/>
  <c r="P5"/>
  <c r="P4"/>
  <c r="P3"/>
  <c r="P21" s="1"/>
  <c r="H9"/>
  <c r="L9" s="1"/>
  <c r="H20"/>
  <c r="L20"/>
  <c r="H19"/>
  <c r="J19"/>
  <c r="K19" s="1"/>
  <c r="H18"/>
  <c r="J18" s="1"/>
  <c r="K18" s="1"/>
  <c r="L18"/>
  <c r="H17"/>
  <c r="L17"/>
  <c r="H16"/>
  <c r="L16" s="1"/>
  <c r="H15"/>
  <c r="L15" s="1"/>
  <c r="H14"/>
  <c r="L14" s="1"/>
  <c r="H13"/>
  <c r="L13" s="1"/>
  <c r="H12"/>
  <c r="L12"/>
  <c r="H11"/>
  <c r="J11" s="1"/>
  <c r="K11" s="1"/>
  <c r="L11"/>
  <c r="H10"/>
  <c r="L10" s="1"/>
  <c r="H8"/>
  <c r="L8" s="1"/>
  <c r="H7"/>
  <c r="L7" s="1"/>
  <c r="H6"/>
  <c r="J6" s="1"/>
  <c r="K6" s="1"/>
  <c r="H5"/>
  <c r="L5" s="1"/>
  <c r="J5"/>
  <c r="K5" s="1"/>
  <c r="H4"/>
  <c r="L4" s="1"/>
  <c r="H3"/>
  <c r="L3" s="1"/>
  <c r="J13"/>
  <c r="K13" s="1"/>
  <c r="J17"/>
  <c r="K17" s="1"/>
  <c r="L19"/>
  <c r="J15"/>
  <c r="K15"/>
  <c r="J12"/>
  <c r="K12"/>
  <c r="J20"/>
  <c r="K20"/>
  <c r="J7"/>
  <c r="K7" s="1"/>
  <c r="J8"/>
  <c r="K8" s="1"/>
  <c r="L6"/>
  <c r="J4"/>
  <c r="K4" s="1"/>
  <c r="O4" i="1"/>
  <c r="O20" s="1"/>
  <c r="N4"/>
  <c r="N20" s="1"/>
  <c r="M4"/>
  <c r="K4"/>
  <c r="L21" i="2" l="1"/>
  <c r="J10"/>
  <c r="K10" s="1"/>
  <c r="J14"/>
  <c r="K14" s="1"/>
  <c r="J3"/>
  <c r="K3" s="1"/>
  <c r="J9"/>
  <c r="K9" s="1"/>
  <c r="J16"/>
  <c r="K16" s="1"/>
  <c r="L4" i="1"/>
</calcChain>
</file>

<file path=xl/sharedStrings.xml><?xml version="1.0" encoding="utf-8"?>
<sst xmlns="http://schemas.openxmlformats.org/spreadsheetml/2006/main" count="106" uniqueCount="55">
  <si>
    <t>3 поставщика</t>
  </si>
  <si>
    <t>№ П/П</t>
  </si>
  <si>
    <t>Наимено-вание товара</t>
  </si>
  <si>
    <t>Ед. изм.</t>
  </si>
  <si>
    <t>Кол-во</t>
  </si>
  <si>
    <t>Цена за единицу товара, руб.</t>
  </si>
  <si>
    <t>Средняя цена ед.</t>
  </si>
  <si>
    <t>Кол-во Постав-щиков</t>
  </si>
  <si>
    <t xml:space="preserve">σ
</t>
  </si>
  <si>
    <t xml:space="preserve">Коэф-т вариации, %
</t>
  </si>
  <si>
    <t>НМЦК по позици, руб.</t>
  </si>
  <si>
    <t>Цена за полный объем, руб.</t>
  </si>
  <si>
    <t>Поставщик №1</t>
  </si>
  <si>
    <t>Поставщик №2</t>
  </si>
  <si>
    <t>Поставщик №3</t>
  </si>
  <si>
    <t>Поставщик №4</t>
  </si>
  <si>
    <t>Услуги по организации обеспечения проведения мероприятия</t>
  </si>
  <si>
    <t>усл</t>
  </si>
  <si>
    <t>Услуга по организации подключения площадок задействованных при проведении мероприятия</t>
  </si>
  <si>
    <t>Услуга по предоставлению Большого сценического комплекса</t>
  </si>
  <si>
    <t xml:space="preserve">Услуга по предоставлению звукового оснащения большого сценического комплекса </t>
  </si>
  <si>
    <t>Услуга по предоставлению светового оснащения большого сценического комплекса</t>
  </si>
  <si>
    <t>Услуга по предоставлению светодиодного экрана для большого сценического комплекса</t>
  </si>
  <si>
    <t>Услуга предоставления комплекта звукового оборудования на пл.им. 100-летия Ленина</t>
  </si>
  <si>
    <t>шт.</t>
  </si>
  <si>
    <t>Итого:</t>
  </si>
  <si>
    <t>Используемый метод определения НМЦК с обоснованием:</t>
  </si>
  <si>
    <t>Расчёт НМЦК</t>
  </si>
  <si>
    <t>Дата погдотовки НМЦК:</t>
  </si>
  <si>
    <t>Ведущий юрисконсульт_______</t>
  </si>
  <si>
    <t>должность</t>
  </si>
  <si>
    <t>подпись</t>
  </si>
  <si>
    <t>______________________</t>
  </si>
  <si>
    <t>Епифанов А.А.___</t>
  </si>
  <si>
    <t>расшифровка подписи</t>
  </si>
  <si>
    <t>Скоросшиватель пластиковый Комус, А4, бирюзовый, 0.13/0.18 мм</t>
  </si>
  <si>
    <t>Папка-регистратор Attache Элемантари, 80 мм, черная, бумвинил, мет. уголок, ПБП1</t>
  </si>
  <si>
    <t>Клей-карандаш KORES 20 г</t>
  </si>
  <si>
    <t>Клейкие закладки Attache, пластиковые, 8 цветов по 20 листов, 8x45 мм</t>
  </si>
  <si>
    <t>Клейкие закладки Attache Selection, пластиковые, 8 пастельных цветов, по 15 листов 12x45 мм</t>
  </si>
  <si>
    <t>Клейкие закладки Attache Selection, пластиковые, 8 цветов, по 25 листов 12x45 мм</t>
  </si>
  <si>
    <t>Корректирующая лента Attache Precious, 5 мм х 12 м, с вращающимся наконечником</t>
  </si>
  <si>
    <t>Скоросшиватель картонный Дело №, A4, до 200 листов, белый</t>
  </si>
  <si>
    <t>упак.</t>
  </si>
  <si>
    <t>Папка для бумаг с завязками, 260 г/кв.м, немелованная</t>
  </si>
  <si>
    <t>Антистеплер Выбор есть (Attache Economy), N10, 24/6, 26/6, чёрный</t>
  </si>
  <si>
    <t>Дырокол Attache, до 30 листов, чёрный, с линейкой</t>
  </si>
  <si>
    <t>Бумага для заметок с клеевым краем Attache Economy 76x76 мм, пастельный желтый (1 блок на 100 листов)</t>
  </si>
  <si>
    <t>Файл-вкладыш А4+, 45мкм, Комус, 100шт/уп, гладкий</t>
  </si>
  <si>
    <t>Ручка шариковая неавтомат. Pensan Buro,масл, синий</t>
  </si>
  <si>
    <t>Книга учета амбарная в линейку 96л.обл.плотн.картон г/б</t>
  </si>
  <si>
    <t>Клейкая лента одностор. упаковоч. Комус 50мм х 100м 50мкм прозрачная</t>
  </si>
  <si>
    <r>
      <rPr>
        <sz val="11"/>
        <color theme="1"/>
        <rFont val="Times New Roman"/>
        <family val="1"/>
        <charset val="204"/>
      </rPr>
      <t>Иной метод (метод расчета НМЦК исходя из выделенных ассигнований) на основании ч.12 ст.22 Федерального закона от 05.04.2013 №44-ФЗ.
Метод сопоставимых рыночных цен (анализ рынка) на основании ч. 6. ст. 22 Федерального закона от 05.04.2013 № 44-ФЗ Заказчик не имеет возможности применить, т.к. НМЦК, рассчитанная данным методом, составляет 49 354 руб. 46 коп. и превышает выделенные лимиты бюджетных ассигнований. В связи с этим Заказчик для расчета НМЦК принимает определение НМЦК иным методом – выбором минимальной цены товара, предложенной Поставщиком № 3 (47 612 руб. 60 коп).</t>
    </r>
    <r>
      <rPr>
        <sz val="10"/>
        <color theme="1"/>
        <rFont val="Calibri"/>
        <family val="2"/>
        <charset val="204"/>
        <scheme val="minor"/>
      </rPr>
      <t xml:space="preserve">
</t>
    </r>
  </si>
  <si>
    <r>
      <rPr>
        <sz val="11"/>
        <color theme="1"/>
        <rFont val="Times New Roman"/>
        <family val="1"/>
        <charset val="204"/>
      </rPr>
      <t>Для формирования НМЦК в соответствии с постановлением Правительства Российской Федерации № 1875 от 23.12.2024 были направлены запросы цен потенциальным поставщикам:
Поставщик №1 коммерческое предложение вх. № 224 от 08.07.2026 г.;
Поставщик №2 коммерческое предложение № б/н от 08.07.2026 г.;
Поставщик №3 коммерческое предложение № 23404452 от 08.07.2026 г.</t>
    </r>
    <r>
      <rPr>
        <sz val="10"/>
        <color theme="1"/>
        <rFont val="Calibri"/>
        <family val="2"/>
        <charset val="204"/>
        <scheme val="minor"/>
      </rPr>
      <t xml:space="preserve">
</t>
    </r>
  </si>
  <si>
    <t>10.07.2026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</si>
</sst>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#,##0.00_р_."/>
    <numFmt numFmtId="166" formatCode="#,##0.00&quot;р.&quot;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3" xfId="0" applyBorder="1"/>
    <xf numFmtId="0" fontId="2" fillId="0" borderId="0" xfId="0" applyFont="1"/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166" fontId="0" fillId="0" borderId="0" xfId="0" applyNumberFormat="1" applyAlignment="1">
      <alignment horizontal="center" vertical="center"/>
    </xf>
    <xf numFmtId="0" fontId="2" fillId="0" borderId="3" xfId="0" applyFont="1" applyBorder="1" applyAlignment="1">
      <alignment wrapText="1"/>
    </xf>
    <xf numFmtId="166" fontId="2" fillId="0" borderId="3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66" fontId="2" fillId="0" borderId="3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0" fillId="0" borderId="0" xfId="0" applyFill="1"/>
    <xf numFmtId="166" fontId="3" fillId="0" borderId="2" xfId="0" applyNumberFormat="1" applyFont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/>
    <xf numFmtId="166" fontId="3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165" fontId="11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4" fontId="12" fillId="0" borderId="3" xfId="0" applyNumberFormat="1" applyFont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9" fillId="0" borderId="3" xfId="0" applyFont="1" applyBorder="1"/>
    <xf numFmtId="0" fontId="0" fillId="0" borderId="3" xfId="0" applyFont="1" applyBorder="1" applyAlignment="1">
      <alignment horizontal="center"/>
    </xf>
    <xf numFmtId="0" fontId="6" fillId="0" borderId="0" xfId="0" applyFont="1"/>
    <xf numFmtId="0" fontId="6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2" fontId="6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Border="1"/>
    <xf numFmtId="0" fontId="6" fillId="0" borderId="0" xfId="0" applyFont="1" applyBorder="1"/>
    <xf numFmtId="0" fontId="13" fillId="0" borderId="0" xfId="0" applyFont="1"/>
    <xf numFmtId="4" fontId="6" fillId="0" borderId="8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right"/>
    </xf>
    <xf numFmtId="0" fontId="8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top"/>
    </xf>
    <xf numFmtId="49" fontId="8" fillId="0" borderId="3" xfId="1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6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0"/>
  <sheetViews>
    <sheetView tabSelected="1" topLeftCell="A28" workbookViewId="0">
      <selection activeCell="C37" sqref="C37:D37"/>
    </sheetView>
  </sheetViews>
  <sheetFormatPr defaultRowHeight="15"/>
  <cols>
    <col min="1" max="1" width="5.28515625" customWidth="1"/>
    <col min="2" max="2" width="23.42578125" style="27" customWidth="1"/>
    <col min="3" max="3" width="7.28515625" style="27" customWidth="1"/>
    <col min="4" max="4" width="7.42578125" style="27" customWidth="1"/>
    <col min="5" max="5" width="10.7109375" style="27" bestFit="1" customWidth="1"/>
    <col min="6" max="7" width="13" style="27" bestFit="1" customWidth="1"/>
    <col min="8" max="8" width="11.140625" style="27" customWidth="1"/>
    <col min="9" max="9" width="9" style="26" bestFit="1" customWidth="1"/>
    <col min="10" max="10" width="9.42578125" style="26" customWidth="1"/>
    <col min="11" max="11" width="9" style="26" bestFit="1" customWidth="1"/>
    <col min="12" max="12" width="12.140625" style="26" customWidth="1"/>
    <col min="13" max="13" width="12.28515625" style="26" customWidth="1"/>
    <col min="14" max="14" width="14.140625" style="26" customWidth="1"/>
    <col min="15" max="15" width="11.7109375" style="26" customWidth="1"/>
  </cols>
  <sheetData>
    <row r="1" spans="1:15">
      <c r="A1" s="1"/>
      <c r="B1" s="59" t="s">
        <v>0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41"/>
      <c r="N1" s="41"/>
      <c r="O1" s="41"/>
    </row>
    <row r="2" spans="1:15" ht="31.5" customHeight="1">
      <c r="A2" s="58" t="s">
        <v>1</v>
      </c>
      <c r="B2" s="57" t="s">
        <v>2</v>
      </c>
      <c r="C2" s="56" t="s">
        <v>3</v>
      </c>
      <c r="D2" s="56" t="s">
        <v>4</v>
      </c>
      <c r="E2" s="56" t="s">
        <v>5</v>
      </c>
      <c r="F2" s="56"/>
      <c r="G2" s="56"/>
      <c r="H2" s="56" t="s">
        <v>6</v>
      </c>
      <c r="I2" s="56" t="s">
        <v>7</v>
      </c>
      <c r="J2" s="56" t="s">
        <v>8</v>
      </c>
      <c r="K2" s="56" t="s">
        <v>9</v>
      </c>
      <c r="L2" s="56" t="s">
        <v>10</v>
      </c>
      <c r="M2" s="56" t="s">
        <v>11</v>
      </c>
      <c r="N2" s="56"/>
      <c r="O2" s="56"/>
    </row>
    <row r="3" spans="1:15" ht="36" customHeight="1">
      <c r="A3" s="58"/>
      <c r="B3" s="57"/>
      <c r="C3" s="56"/>
      <c r="D3" s="56"/>
      <c r="E3" s="29" t="s">
        <v>12</v>
      </c>
      <c r="F3" s="29" t="s">
        <v>13</v>
      </c>
      <c r="G3" s="29" t="s">
        <v>14</v>
      </c>
      <c r="H3" s="56"/>
      <c r="I3" s="56"/>
      <c r="J3" s="56"/>
      <c r="K3" s="56"/>
      <c r="L3" s="56"/>
      <c r="M3" s="29" t="s">
        <v>12</v>
      </c>
      <c r="N3" s="29" t="s">
        <v>13</v>
      </c>
      <c r="O3" s="29" t="s">
        <v>14</v>
      </c>
    </row>
    <row r="4" spans="1:15" ht="60">
      <c r="A4" s="36">
        <v>1</v>
      </c>
      <c r="B4" s="40" t="s">
        <v>35</v>
      </c>
      <c r="C4" s="30" t="s">
        <v>24</v>
      </c>
      <c r="D4" s="31">
        <v>20</v>
      </c>
      <c r="E4" s="37">
        <v>46.62</v>
      </c>
      <c r="F4" s="38">
        <v>47.06</v>
      </c>
      <c r="G4" s="38">
        <v>44.4</v>
      </c>
      <c r="H4" s="32">
        <f>AVERAGE(E4:G4)</f>
        <v>46.026666666666671</v>
      </c>
      <c r="I4" s="33">
        <v>3</v>
      </c>
      <c r="J4" s="34">
        <f t="shared" ref="J4:J9" si="0">SQRT((POWER(E4-H4,2)+POWER(F4-H4,2)+POWER(G4-H4,2))/(I4-1))</f>
        <v>1.4258097114739179</v>
      </c>
      <c r="K4" s="34">
        <f>100*(J4/H4)</f>
        <v>3.0977905087063684</v>
      </c>
      <c r="L4" s="34">
        <f>D4*H4</f>
        <v>920.53333333333342</v>
      </c>
      <c r="M4" s="35">
        <f>E4*D4</f>
        <v>932.4</v>
      </c>
      <c r="N4" s="35">
        <f>F4*D4</f>
        <v>941.2</v>
      </c>
      <c r="O4" s="35">
        <f>G4*D4</f>
        <v>888</v>
      </c>
    </row>
    <row r="5" spans="1:15" ht="60">
      <c r="A5" s="36">
        <v>2</v>
      </c>
      <c r="B5" s="40" t="s">
        <v>36</v>
      </c>
      <c r="C5" s="30" t="s">
        <v>24</v>
      </c>
      <c r="D5" s="31">
        <v>30</v>
      </c>
      <c r="E5" s="39">
        <v>563.67999999999995</v>
      </c>
      <c r="F5" s="39">
        <v>585.36</v>
      </c>
      <c r="G5" s="39">
        <v>542</v>
      </c>
      <c r="H5" s="32">
        <f t="shared" ref="H5:H6" si="1">ROUND(AVERAGE(E5:G5),2)</f>
        <v>563.67999999999995</v>
      </c>
      <c r="I5" s="33">
        <v>3</v>
      </c>
      <c r="J5" s="34">
        <f t="shared" si="0"/>
        <v>21.680000000000007</v>
      </c>
      <c r="K5" s="34">
        <f t="shared" ref="K5:K19" si="2">100*(J5/H5)</f>
        <v>3.8461538461538476</v>
      </c>
      <c r="L5" s="34">
        <f t="shared" ref="L5:L19" si="3">D5*H5</f>
        <v>16910.399999999998</v>
      </c>
      <c r="M5" s="35">
        <f t="shared" ref="M5:M19" si="4">E5*D5</f>
        <v>16910.399999999998</v>
      </c>
      <c r="N5" s="35">
        <f t="shared" ref="N5:N19" si="5">F5*D5</f>
        <v>17560.8</v>
      </c>
      <c r="O5" s="35">
        <f t="shared" ref="O5:O8" si="6">G5*D5</f>
        <v>16260</v>
      </c>
    </row>
    <row r="6" spans="1:15" ht="30">
      <c r="A6" s="36">
        <v>3</v>
      </c>
      <c r="B6" s="40" t="s">
        <v>37</v>
      </c>
      <c r="C6" s="30" t="s">
        <v>24</v>
      </c>
      <c r="D6" s="31">
        <v>4</v>
      </c>
      <c r="E6" s="39">
        <v>200.72</v>
      </c>
      <c r="F6" s="39">
        <v>206.51</v>
      </c>
      <c r="G6" s="39">
        <v>193</v>
      </c>
      <c r="H6" s="32">
        <f t="shared" si="1"/>
        <v>200.08</v>
      </c>
      <c r="I6" s="33">
        <v>3</v>
      </c>
      <c r="J6" s="34">
        <f t="shared" si="0"/>
        <v>6.7779384771477487</v>
      </c>
      <c r="K6" s="34">
        <f t="shared" si="2"/>
        <v>3.3876141928967152</v>
      </c>
      <c r="L6" s="34">
        <f t="shared" si="3"/>
        <v>800.32</v>
      </c>
      <c r="M6" s="35">
        <f t="shared" si="4"/>
        <v>802.88</v>
      </c>
      <c r="N6" s="35">
        <f t="shared" si="5"/>
        <v>826.04</v>
      </c>
      <c r="O6" s="35">
        <f t="shared" si="6"/>
        <v>772</v>
      </c>
    </row>
    <row r="7" spans="1:15" ht="60">
      <c r="A7" s="36">
        <v>4</v>
      </c>
      <c r="B7" s="40" t="s">
        <v>38</v>
      </c>
      <c r="C7" s="30" t="s">
        <v>43</v>
      </c>
      <c r="D7" s="31">
        <v>5</v>
      </c>
      <c r="E7" s="39">
        <v>191.1</v>
      </c>
      <c r="F7" s="39">
        <v>194.74</v>
      </c>
      <c r="G7" s="39">
        <v>182</v>
      </c>
      <c r="H7" s="32">
        <f t="shared" ref="H7:H19" si="7">ROUND(AVERAGE(E7:G7),2)</f>
        <v>189.28</v>
      </c>
      <c r="I7" s="33">
        <v>3</v>
      </c>
      <c r="J7" s="34">
        <f t="shared" si="0"/>
        <v>6.5621033213444635</v>
      </c>
      <c r="K7" s="34">
        <f t="shared" si="2"/>
        <v>3.4668762264076838</v>
      </c>
      <c r="L7" s="34">
        <f t="shared" si="3"/>
        <v>946.4</v>
      </c>
      <c r="M7" s="35">
        <f t="shared" si="4"/>
        <v>955.5</v>
      </c>
      <c r="N7" s="35">
        <f t="shared" si="5"/>
        <v>973.7</v>
      </c>
      <c r="O7" s="35">
        <f t="shared" si="6"/>
        <v>910</v>
      </c>
    </row>
    <row r="8" spans="1:15" ht="75">
      <c r="A8" s="42">
        <v>5</v>
      </c>
      <c r="B8" s="40" t="s">
        <v>39</v>
      </c>
      <c r="C8" s="44" t="s">
        <v>24</v>
      </c>
      <c r="D8" s="44">
        <v>5</v>
      </c>
      <c r="E8" s="47">
        <v>77.52</v>
      </c>
      <c r="F8" s="47">
        <v>82.84</v>
      </c>
      <c r="G8" s="47">
        <v>76</v>
      </c>
      <c r="H8" s="47">
        <f t="shared" si="7"/>
        <v>78.790000000000006</v>
      </c>
      <c r="I8" s="44">
        <v>3</v>
      </c>
      <c r="J8" s="44">
        <f t="shared" si="0"/>
        <v>3.5916221961670773</v>
      </c>
      <c r="K8" s="44">
        <f t="shared" si="2"/>
        <v>4.5584746746631257</v>
      </c>
      <c r="L8" s="47">
        <f t="shared" si="3"/>
        <v>393.95000000000005</v>
      </c>
      <c r="M8" s="47">
        <f t="shared" si="4"/>
        <v>387.59999999999997</v>
      </c>
      <c r="N8" s="47">
        <f t="shared" si="5"/>
        <v>414.20000000000005</v>
      </c>
      <c r="O8" s="39">
        <f t="shared" si="6"/>
        <v>380</v>
      </c>
    </row>
    <row r="9" spans="1:15" ht="60">
      <c r="A9" s="46">
        <v>6</v>
      </c>
      <c r="B9" s="40" t="s">
        <v>40</v>
      </c>
      <c r="C9" s="45" t="s">
        <v>24</v>
      </c>
      <c r="D9" s="45">
        <v>10</v>
      </c>
      <c r="E9" s="47">
        <v>190.32</v>
      </c>
      <c r="F9" s="47">
        <v>195.81</v>
      </c>
      <c r="G9" s="47">
        <v>183</v>
      </c>
      <c r="H9" s="47">
        <f t="shared" si="7"/>
        <v>189.71</v>
      </c>
      <c r="I9" s="44">
        <v>3</v>
      </c>
      <c r="J9" s="44">
        <f t="shared" si="0"/>
        <v>6.4267487892401709</v>
      </c>
      <c r="K9" s="44">
        <f t="shared" si="2"/>
        <v>3.3876700169944498</v>
      </c>
      <c r="L9" s="47">
        <f t="shared" si="3"/>
        <v>1897.1000000000001</v>
      </c>
      <c r="M9" s="47">
        <f t="shared" si="4"/>
        <v>1903.1999999999998</v>
      </c>
      <c r="N9" s="47">
        <f t="shared" si="5"/>
        <v>1958.1</v>
      </c>
      <c r="O9" s="47">
        <f t="shared" ref="O9:O19" si="8">G9*D9</f>
        <v>1830</v>
      </c>
    </row>
    <row r="10" spans="1:15" ht="60">
      <c r="A10" s="46">
        <v>7</v>
      </c>
      <c r="B10" s="40" t="s">
        <v>41</v>
      </c>
      <c r="C10" s="45" t="s">
        <v>24</v>
      </c>
      <c r="D10" s="45">
        <v>6</v>
      </c>
      <c r="E10" s="47">
        <v>263.16000000000003</v>
      </c>
      <c r="F10" s="47">
        <v>276.06</v>
      </c>
      <c r="G10" s="47">
        <v>258</v>
      </c>
      <c r="H10" s="47">
        <f t="shared" si="7"/>
        <v>265.74</v>
      </c>
      <c r="I10" s="44">
        <v>3</v>
      </c>
      <c r="J10" s="44">
        <f t="shared" ref="J10:J19" si="9">SQRT((POWER(E10-H10,2)+POWER(F10-H10,2)+POWER(G10-H10,2))/(I10-1))</f>
        <v>9.3023222906970897</v>
      </c>
      <c r="K10" s="44">
        <f t="shared" si="2"/>
        <v>3.5005352188970758</v>
      </c>
      <c r="L10" s="47">
        <f t="shared" si="3"/>
        <v>1594.44</v>
      </c>
      <c r="M10" s="47">
        <f t="shared" si="4"/>
        <v>1578.96</v>
      </c>
      <c r="N10" s="47">
        <f t="shared" si="5"/>
        <v>1656.3600000000001</v>
      </c>
      <c r="O10" s="47">
        <f t="shared" si="8"/>
        <v>1548</v>
      </c>
    </row>
    <row r="11" spans="1:15" ht="45">
      <c r="A11" s="46">
        <v>8</v>
      </c>
      <c r="B11" s="40" t="s">
        <v>42</v>
      </c>
      <c r="C11" s="45" t="s">
        <v>24</v>
      </c>
      <c r="D11" s="45">
        <v>200</v>
      </c>
      <c r="E11" s="47">
        <v>23.18</v>
      </c>
      <c r="F11" s="47">
        <v>23.85</v>
      </c>
      <c r="G11" s="47">
        <v>22.5</v>
      </c>
      <c r="H11" s="47">
        <f t="shared" si="7"/>
        <v>23.18</v>
      </c>
      <c r="I11" s="44">
        <v>3</v>
      </c>
      <c r="J11" s="44">
        <f t="shared" si="9"/>
        <v>0.67501851826449988</v>
      </c>
      <c r="K11" s="44">
        <f t="shared" si="2"/>
        <v>2.9120729864732522</v>
      </c>
      <c r="L11" s="47">
        <f t="shared" si="3"/>
        <v>4636</v>
      </c>
      <c r="M11" s="47">
        <f t="shared" si="4"/>
        <v>4636</v>
      </c>
      <c r="N11" s="47">
        <f t="shared" si="5"/>
        <v>4770</v>
      </c>
      <c r="O11" s="47">
        <f t="shared" si="8"/>
        <v>4500</v>
      </c>
    </row>
    <row r="12" spans="1:15" ht="45">
      <c r="A12" s="46">
        <v>9</v>
      </c>
      <c r="B12" s="40" t="s">
        <v>44</v>
      </c>
      <c r="C12" s="45" t="s">
        <v>24</v>
      </c>
      <c r="D12" s="45">
        <v>200</v>
      </c>
      <c r="E12" s="47">
        <v>28.58</v>
      </c>
      <c r="F12" s="47">
        <v>30.56</v>
      </c>
      <c r="G12" s="47">
        <v>28.3</v>
      </c>
      <c r="H12" s="47">
        <f t="shared" si="7"/>
        <v>29.15</v>
      </c>
      <c r="I12" s="44">
        <v>3</v>
      </c>
      <c r="J12" s="44">
        <f t="shared" si="9"/>
        <v>1.2319699671664073</v>
      </c>
      <c r="K12" s="44">
        <f t="shared" si="2"/>
        <v>4.2263120657509683</v>
      </c>
      <c r="L12" s="47">
        <f t="shared" si="3"/>
        <v>5830</v>
      </c>
      <c r="M12" s="47">
        <f t="shared" si="4"/>
        <v>5716</v>
      </c>
      <c r="N12" s="47">
        <f t="shared" si="5"/>
        <v>6112</v>
      </c>
      <c r="O12" s="47">
        <f t="shared" si="8"/>
        <v>5660</v>
      </c>
    </row>
    <row r="13" spans="1:15" ht="45">
      <c r="A13" s="46">
        <v>10</v>
      </c>
      <c r="B13" s="40" t="s">
        <v>45</v>
      </c>
      <c r="C13" s="45" t="s">
        <v>24</v>
      </c>
      <c r="D13" s="45">
        <v>4</v>
      </c>
      <c r="E13" s="47">
        <v>77.069999999999993</v>
      </c>
      <c r="F13" s="47">
        <v>77.8</v>
      </c>
      <c r="G13" s="47">
        <v>73.400000000000006</v>
      </c>
      <c r="H13" s="47">
        <f t="shared" si="7"/>
        <v>76.09</v>
      </c>
      <c r="I13" s="44">
        <v>3</v>
      </c>
      <c r="J13" s="44">
        <f t="shared" si="9"/>
        <v>2.358028837821958</v>
      </c>
      <c r="K13" s="44">
        <f t="shared" si="2"/>
        <v>3.098999655436927</v>
      </c>
      <c r="L13" s="47">
        <f t="shared" si="3"/>
        <v>304.36</v>
      </c>
      <c r="M13" s="47">
        <f t="shared" si="4"/>
        <v>308.27999999999997</v>
      </c>
      <c r="N13" s="47">
        <f t="shared" si="5"/>
        <v>311.2</v>
      </c>
      <c r="O13" s="47">
        <f t="shared" si="8"/>
        <v>293.60000000000002</v>
      </c>
    </row>
    <row r="14" spans="1:15" ht="45">
      <c r="A14" s="46">
        <v>11</v>
      </c>
      <c r="B14" s="40" t="s">
        <v>46</v>
      </c>
      <c r="C14" s="45" t="s">
        <v>24</v>
      </c>
      <c r="D14" s="45">
        <v>1</v>
      </c>
      <c r="E14" s="47">
        <v>704.82</v>
      </c>
      <c r="F14" s="47">
        <v>732.46</v>
      </c>
      <c r="G14" s="47">
        <v>691</v>
      </c>
      <c r="H14" s="47">
        <f t="shared" si="7"/>
        <v>709.43</v>
      </c>
      <c r="I14" s="44">
        <v>3</v>
      </c>
      <c r="J14" s="44">
        <f t="shared" si="9"/>
        <v>21.110399096180078</v>
      </c>
      <c r="K14" s="44">
        <f t="shared" si="2"/>
        <v>2.9756845772211609</v>
      </c>
      <c r="L14" s="47">
        <f t="shared" si="3"/>
        <v>709.43</v>
      </c>
      <c r="M14" s="47">
        <f t="shared" si="4"/>
        <v>704.82</v>
      </c>
      <c r="N14" s="47">
        <f t="shared" si="5"/>
        <v>732.46</v>
      </c>
      <c r="O14" s="47">
        <f t="shared" si="8"/>
        <v>691</v>
      </c>
    </row>
    <row r="15" spans="1:15" ht="75">
      <c r="A15" s="46">
        <v>12</v>
      </c>
      <c r="B15" s="40" t="s">
        <v>47</v>
      </c>
      <c r="C15" s="45" t="s">
        <v>24</v>
      </c>
      <c r="D15" s="45">
        <v>10</v>
      </c>
      <c r="E15" s="47">
        <v>46.25</v>
      </c>
      <c r="F15" s="47">
        <v>48.49</v>
      </c>
      <c r="G15" s="47">
        <v>44.9</v>
      </c>
      <c r="H15" s="47">
        <f t="shared" si="7"/>
        <v>46.55</v>
      </c>
      <c r="I15" s="44">
        <v>3</v>
      </c>
      <c r="J15" s="44">
        <f t="shared" si="9"/>
        <v>1.8132981001479063</v>
      </c>
      <c r="K15" s="44">
        <f t="shared" si="2"/>
        <v>3.8953772291039876</v>
      </c>
      <c r="L15" s="47">
        <f t="shared" si="3"/>
        <v>465.5</v>
      </c>
      <c r="M15" s="47">
        <f t="shared" si="4"/>
        <v>462.5</v>
      </c>
      <c r="N15" s="47">
        <f t="shared" si="5"/>
        <v>484.90000000000003</v>
      </c>
      <c r="O15" s="47">
        <f t="shared" si="8"/>
        <v>449</v>
      </c>
    </row>
    <row r="16" spans="1:15" ht="45">
      <c r="A16" s="46">
        <v>13</v>
      </c>
      <c r="B16" s="40" t="s">
        <v>48</v>
      </c>
      <c r="C16" s="45" t="s">
        <v>43</v>
      </c>
      <c r="D16" s="45">
        <v>5</v>
      </c>
      <c r="E16" s="47">
        <v>597.4</v>
      </c>
      <c r="F16" s="47">
        <v>620.6</v>
      </c>
      <c r="G16" s="47">
        <v>580</v>
      </c>
      <c r="H16" s="47">
        <f t="shared" si="7"/>
        <v>599.33000000000004</v>
      </c>
      <c r="I16" s="44">
        <v>3</v>
      </c>
      <c r="J16" s="44">
        <f t="shared" si="9"/>
        <v>20.368930997968462</v>
      </c>
      <c r="K16" s="44">
        <f t="shared" si="2"/>
        <v>3.3986169552614518</v>
      </c>
      <c r="L16" s="47">
        <f t="shared" si="3"/>
        <v>2996.65</v>
      </c>
      <c r="M16" s="47">
        <f t="shared" si="4"/>
        <v>2987</v>
      </c>
      <c r="N16" s="47">
        <f t="shared" si="5"/>
        <v>3103</v>
      </c>
      <c r="O16" s="47">
        <f t="shared" si="8"/>
        <v>2900</v>
      </c>
    </row>
    <row r="17" spans="1:15" ht="45">
      <c r="A17" s="46">
        <v>14</v>
      </c>
      <c r="B17" s="40" t="s">
        <v>49</v>
      </c>
      <c r="C17" s="45" t="s">
        <v>24</v>
      </c>
      <c r="D17" s="45">
        <v>50</v>
      </c>
      <c r="E17" s="47">
        <v>40.07</v>
      </c>
      <c r="F17" s="47">
        <v>41.23</v>
      </c>
      <c r="G17" s="47">
        <v>38.9</v>
      </c>
      <c r="H17" s="47">
        <f t="shared" si="7"/>
        <v>40.07</v>
      </c>
      <c r="I17" s="44">
        <v>3</v>
      </c>
      <c r="J17" s="44">
        <f t="shared" si="9"/>
        <v>1.1650107295643237</v>
      </c>
      <c r="K17" s="44">
        <f t="shared" si="2"/>
        <v>2.9074388060003087</v>
      </c>
      <c r="L17" s="47">
        <f t="shared" si="3"/>
        <v>2003.5</v>
      </c>
      <c r="M17" s="47">
        <f t="shared" si="4"/>
        <v>2003.5</v>
      </c>
      <c r="N17" s="47">
        <f t="shared" si="5"/>
        <v>2061.5</v>
      </c>
      <c r="O17" s="47">
        <f t="shared" si="8"/>
        <v>1945</v>
      </c>
    </row>
    <row r="18" spans="1:15" ht="45">
      <c r="A18" s="46">
        <v>15</v>
      </c>
      <c r="B18" s="40" t="s">
        <v>50</v>
      </c>
      <c r="C18" s="45" t="s">
        <v>24</v>
      </c>
      <c r="D18" s="45">
        <v>6</v>
      </c>
      <c r="E18" s="47">
        <v>322.35000000000002</v>
      </c>
      <c r="F18" s="47">
        <v>325.42</v>
      </c>
      <c r="G18" s="47">
        <v>307</v>
      </c>
      <c r="H18" s="47">
        <f t="shared" si="7"/>
        <v>318.26</v>
      </c>
      <c r="I18" s="44">
        <v>3</v>
      </c>
      <c r="J18" s="44">
        <f t="shared" si="9"/>
        <v>9.8686701231726364</v>
      </c>
      <c r="K18" s="44">
        <f t="shared" si="2"/>
        <v>3.1008201229097709</v>
      </c>
      <c r="L18" s="47">
        <f t="shared" si="3"/>
        <v>1909.56</v>
      </c>
      <c r="M18" s="47">
        <f t="shared" si="4"/>
        <v>1934.1000000000001</v>
      </c>
      <c r="N18" s="47">
        <f t="shared" si="5"/>
        <v>1952.52</v>
      </c>
      <c r="O18" s="47">
        <f t="shared" si="8"/>
        <v>1842</v>
      </c>
    </row>
    <row r="19" spans="1:15" ht="60">
      <c r="A19" s="46">
        <v>16</v>
      </c>
      <c r="B19" s="40" t="s">
        <v>51</v>
      </c>
      <c r="C19" s="45" t="s">
        <v>24</v>
      </c>
      <c r="D19" s="45">
        <v>24</v>
      </c>
      <c r="E19" s="47">
        <v>292.24</v>
      </c>
      <c r="F19" s="47">
        <v>306.29000000000002</v>
      </c>
      <c r="G19" s="47">
        <v>281</v>
      </c>
      <c r="H19" s="47">
        <f t="shared" si="7"/>
        <v>293.18</v>
      </c>
      <c r="I19" s="44">
        <v>3</v>
      </c>
      <c r="J19" s="44">
        <f t="shared" si="9"/>
        <v>12.670992463102495</v>
      </c>
      <c r="K19" s="44">
        <f t="shared" si="2"/>
        <v>4.3219157047215004</v>
      </c>
      <c r="L19" s="47">
        <f t="shared" si="3"/>
        <v>7036.32</v>
      </c>
      <c r="M19" s="47">
        <f t="shared" si="4"/>
        <v>7013.76</v>
      </c>
      <c r="N19" s="47">
        <f t="shared" si="5"/>
        <v>7350.9600000000009</v>
      </c>
      <c r="O19" s="47">
        <f t="shared" si="8"/>
        <v>6744</v>
      </c>
    </row>
    <row r="20" spans="1:15">
      <c r="K20" s="43" t="s">
        <v>25</v>
      </c>
      <c r="L20" s="54">
        <f>SUM(L4:L19)</f>
        <v>49354.463333333326</v>
      </c>
      <c r="M20" s="53">
        <f>SUM(M4:M19)</f>
        <v>49236.9</v>
      </c>
      <c r="N20" s="53">
        <f>SUM(N4:N19)</f>
        <v>51208.939999999995</v>
      </c>
      <c r="O20" s="53">
        <f>SUM(O4:O19)</f>
        <v>47612.6</v>
      </c>
    </row>
    <row r="23" spans="1:15" ht="45" customHeight="1">
      <c r="B23" s="48" t="s">
        <v>26</v>
      </c>
      <c r="C23" s="55" t="s">
        <v>52</v>
      </c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</row>
    <row r="24" spans="1:15"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</row>
    <row r="25" spans="1:15"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</row>
    <row r="26" spans="1:15"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</row>
    <row r="27" spans="1:15"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  <row r="28" spans="1:15">
      <c r="B28" s="43" t="s">
        <v>27</v>
      </c>
      <c r="C28" s="55" t="s">
        <v>53</v>
      </c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49"/>
    </row>
    <row r="29" spans="1:15"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49"/>
    </row>
    <row r="30" spans="1:15"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</row>
    <row r="31" spans="1:15"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</row>
    <row r="32" spans="1:15"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</row>
    <row r="33" spans="2:13"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2:13"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  <row r="35" spans="2:13"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</row>
    <row r="37" spans="2:13">
      <c r="B37" s="51" t="s">
        <v>28</v>
      </c>
      <c r="C37" s="60" t="s">
        <v>54</v>
      </c>
      <c r="D37" s="60"/>
      <c r="E37" s="50"/>
      <c r="H37" s="52" t="s">
        <v>29</v>
      </c>
      <c r="I37" s="43"/>
      <c r="J37" s="43"/>
    </row>
    <row r="38" spans="2:13">
      <c r="H38" s="61" t="s">
        <v>30</v>
      </c>
      <c r="I38" s="61"/>
      <c r="J38" s="61"/>
    </row>
    <row r="39" spans="2:13">
      <c r="H39" s="62" t="s">
        <v>32</v>
      </c>
      <c r="I39" s="62"/>
      <c r="J39" s="65" t="s">
        <v>33</v>
      </c>
      <c r="K39" s="66"/>
    </row>
    <row r="40" spans="2:13">
      <c r="H40" s="63" t="s">
        <v>31</v>
      </c>
      <c r="I40" s="64"/>
      <c r="J40" s="61" t="s">
        <v>34</v>
      </c>
      <c r="K40" s="61"/>
    </row>
  </sheetData>
  <protectedRanges>
    <protectedRange sqref="B4:G4 C5:D7" name="Диапазон3"/>
  </protectedRanges>
  <mergeCells count="20">
    <mergeCell ref="C37:D37"/>
    <mergeCell ref="H38:J38"/>
    <mergeCell ref="H39:I39"/>
    <mergeCell ref="H40:I40"/>
    <mergeCell ref="J39:K39"/>
    <mergeCell ref="J40:K40"/>
    <mergeCell ref="A2:A3"/>
    <mergeCell ref="J2:J3"/>
    <mergeCell ref="K2:K3"/>
    <mergeCell ref="L2:L3"/>
    <mergeCell ref="B1:L1"/>
    <mergeCell ref="C28:M35"/>
    <mergeCell ref="M2:O2"/>
    <mergeCell ref="B2:B3"/>
    <mergeCell ref="C2:C3"/>
    <mergeCell ref="D2:D3"/>
    <mergeCell ref="E2:G2"/>
    <mergeCell ref="H2:H3"/>
    <mergeCell ref="I2:I3"/>
    <mergeCell ref="C23:O26"/>
  </mergeCells>
  <pageMargins left="0.7" right="0.7" top="0.75" bottom="0.75" header="0.3" footer="0.3"/>
  <pageSetup paperSize="9" scale="74" fitToHeight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1"/>
  <sheetViews>
    <sheetView zoomScale="75" zoomScaleNormal="75" workbookViewId="0">
      <selection activeCell="E26" sqref="E26"/>
    </sheetView>
  </sheetViews>
  <sheetFormatPr defaultRowHeight="15" outlineLevelRow="1"/>
  <cols>
    <col min="1" max="1" width="55" customWidth="1"/>
    <col min="3" max="3" width="8.7109375" style="4"/>
    <col min="4" max="4" width="16.42578125" style="6" customWidth="1"/>
    <col min="5" max="5" width="16.7109375" style="6" customWidth="1"/>
    <col min="6" max="6" width="16.5703125" style="6" customWidth="1"/>
    <col min="7" max="7" width="16.85546875" style="6" customWidth="1"/>
    <col min="8" max="8" width="14.5703125" customWidth="1"/>
    <col min="9" max="9" width="8.85546875" bestFit="1" customWidth="1"/>
    <col min="10" max="10" width="15.42578125" customWidth="1"/>
    <col min="11" max="11" width="11.7109375" customWidth="1"/>
    <col min="12" max="12" width="22.140625" customWidth="1"/>
    <col min="13" max="13" width="19.85546875" style="6" customWidth="1"/>
    <col min="14" max="15" width="16.140625" style="6" customWidth="1"/>
    <col min="16" max="16" width="17.140625" style="6" customWidth="1"/>
  </cols>
  <sheetData>
    <row r="1" spans="1:16" s="5" customFormat="1" ht="15.75">
      <c r="A1" s="71" t="s">
        <v>2</v>
      </c>
      <c r="B1" s="72" t="s">
        <v>3</v>
      </c>
      <c r="C1" s="67" t="s">
        <v>4</v>
      </c>
      <c r="D1" s="74" t="s">
        <v>5</v>
      </c>
      <c r="E1" s="74"/>
      <c r="F1" s="74"/>
      <c r="G1" s="74"/>
      <c r="H1" s="67" t="s">
        <v>6</v>
      </c>
      <c r="I1" s="67" t="s">
        <v>7</v>
      </c>
      <c r="J1" s="67" t="s">
        <v>8</v>
      </c>
      <c r="K1" s="67" t="s">
        <v>9</v>
      </c>
      <c r="L1" s="69" t="s">
        <v>10</v>
      </c>
      <c r="M1" s="70" t="s">
        <v>11</v>
      </c>
      <c r="N1" s="70"/>
      <c r="O1" s="70"/>
      <c r="P1" s="70"/>
    </row>
    <row r="2" spans="1:16" s="5" customFormat="1" ht="31.5">
      <c r="A2" s="71"/>
      <c r="B2" s="73"/>
      <c r="C2" s="68"/>
      <c r="D2" s="25" t="s">
        <v>12</v>
      </c>
      <c r="E2" s="25" t="s">
        <v>13</v>
      </c>
      <c r="F2" s="25" t="s">
        <v>14</v>
      </c>
      <c r="G2" s="25" t="s">
        <v>15</v>
      </c>
      <c r="H2" s="68"/>
      <c r="I2" s="68"/>
      <c r="J2" s="68"/>
      <c r="K2" s="68"/>
      <c r="L2" s="68"/>
      <c r="M2" s="28" t="s">
        <v>12</v>
      </c>
      <c r="N2" s="28" t="s">
        <v>13</v>
      </c>
      <c r="O2" s="28" t="s">
        <v>14</v>
      </c>
      <c r="P2" s="28" t="s">
        <v>15</v>
      </c>
    </row>
    <row r="3" spans="1:16" ht="31.5">
      <c r="A3" s="7" t="s">
        <v>16</v>
      </c>
      <c r="B3" s="15" t="s">
        <v>17</v>
      </c>
      <c r="C3" s="3">
        <v>1</v>
      </c>
      <c r="D3" s="8">
        <v>485000</v>
      </c>
      <c r="E3" s="8">
        <v>350000</v>
      </c>
      <c r="F3" s="8">
        <v>489000</v>
      </c>
      <c r="G3" s="8">
        <v>484000</v>
      </c>
      <c r="H3" s="9">
        <f>ROUND(AVERAGE(D3:G3),2)</f>
        <v>452000</v>
      </c>
      <c r="I3" s="10">
        <v>4</v>
      </c>
      <c r="J3" s="11">
        <f>SQRT((POWER(D3-H3,2)+POWER(E3-H3,2)+POWER(F3-H3,2)+POWER(G3-H3,2))/(I3-1))</f>
        <v>68034.305072269737</v>
      </c>
      <c r="K3" s="11">
        <f>100*(J3/H3)</f>
        <v>15.051837405369412</v>
      </c>
      <c r="L3" s="12">
        <f>C3*H3</f>
        <v>452000</v>
      </c>
      <c r="M3" s="8">
        <f>D3*C3</f>
        <v>485000</v>
      </c>
      <c r="N3" s="8">
        <f>E3*C3</f>
        <v>350000</v>
      </c>
      <c r="O3" s="8">
        <f>F3*C3</f>
        <v>489000</v>
      </c>
      <c r="P3" s="8">
        <f>G3*C3</f>
        <v>484000</v>
      </c>
    </row>
    <row r="4" spans="1:16" ht="31.5">
      <c r="A4" s="7" t="s">
        <v>18</v>
      </c>
      <c r="B4" s="15" t="s">
        <v>17</v>
      </c>
      <c r="C4" s="3">
        <v>1</v>
      </c>
      <c r="D4" s="8">
        <v>50000</v>
      </c>
      <c r="E4" s="8">
        <v>50000</v>
      </c>
      <c r="F4" s="8">
        <v>29000</v>
      </c>
      <c r="G4" s="8">
        <v>35000</v>
      </c>
      <c r="H4" s="9">
        <f t="shared" ref="H4:H20" si="0">ROUND(AVERAGE(D4:G4),2)</f>
        <v>41000</v>
      </c>
      <c r="I4" s="10">
        <v>4</v>
      </c>
      <c r="J4" s="11">
        <f t="shared" ref="J4:J20" si="1">SQRT((POWER(D4-H4,2)+POWER(E4-H4,2)+POWER(F4-H4,2)+POWER(G4-H4,2))/(I4-1))</f>
        <v>10677.078252031311</v>
      </c>
      <c r="K4" s="11">
        <f t="shared" ref="K4:K20" si="2">100*(J4/H4)</f>
        <v>26.041654273247101</v>
      </c>
      <c r="L4" s="12">
        <f t="shared" ref="L4:L20" si="3">C4*H4</f>
        <v>41000</v>
      </c>
      <c r="M4" s="8">
        <f t="shared" ref="M4:M20" si="4">D4*C4</f>
        <v>50000</v>
      </c>
      <c r="N4" s="8">
        <f t="shared" ref="N4:N20" si="5">E4*C4</f>
        <v>50000</v>
      </c>
      <c r="O4" s="8">
        <f t="shared" ref="O4:O20" si="6">F4*C4</f>
        <v>29000</v>
      </c>
      <c r="P4" s="8">
        <f t="shared" ref="P4:P20" si="7">G4*C4</f>
        <v>35000</v>
      </c>
    </row>
    <row r="5" spans="1:16" ht="31.5">
      <c r="A5" s="7" t="s">
        <v>19</v>
      </c>
      <c r="B5" s="15" t="s">
        <v>17</v>
      </c>
      <c r="C5" s="3">
        <v>1</v>
      </c>
      <c r="D5" s="8">
        <v>400000</v>
      </c>
      <c r="E5" s="8">
        <v>420000</v>
      </c>
      <c r="F5" s="8">
        <v>353000</v>
      </c>
      <c r="G5" s="8">
        <v>358000</v>
      </c>
      <c r="H5" s="9">
        <f t="shared" si="0"/>
        <v>382750</v>
      </c>
      <c r="I5" s="10">
        <v>4</v>
      </c>
      <c r="J5" s="11">
        <f t="shared" si="1"/>
        <v>32571.71574643661</v>
      </c>
      <c r="K5" s="11">
        <f t="shared" si="2"/>
        <v>8.5099192022042089</v>
      </c>
      <c r="L5" s="12">
        <f t="shared" si="3"/>
        <v>382750</v>
      </c>
      <c r="M5" s="8">
        <f t="shared" si="4"/>
        <v>400000</v>
      </c>
      <c r="N5" s="8">
        <f t="shared" si="5"/>
        <v>420000</v>
      </c>
      <c r="O5" s="8">
        <f t="shared" si="6"/>
        <v>353000</v>
      </c>
      <c r="P5" s="8">
        <f t="shared" si="7"/>
        <v>358000</v>
      </c>
    </row>
    <row r="6" spans="1:16" ht="31.5">
      <c r="A6" s="7" t="s">
        <v>20</v>
      </c>
      <c r="B6" s="15" t="s">
        <v>17</v>
      </c>
      <c r="C6" s="3">
        <v>1</v>
      </c>
      <c r="D6" s="8">
        <v>280000</v>
      </c>
      <c r="E6" s="8">
        <v>265000</v>
      </c>
      <c r="F6" s="8">
        <v>167000</v>
      </c>
      <c r="G6" s="8">
        <v>170000</v>
      </c>
      <c r="H6" s="9">
        <f t="shared" si="0"/>
        <v>220500</v>
      </c>
      <c r="I6" s="10">
        <v>4</v>
      </c>
      <c r="J6" s="11">
        <f t="shared" si="1"/>
        <v>60368.313984517852</v>
      </c>
      <c r="K6" s="11">
        <f t="shared" si="2"/>
        <v>27.377920174384514</v>
      </c>
      <c r="L6" s="12">
        <f t="shared" si="3"/>
        <v>220500</v>
      </c>
      <c r="M6" s="8">
        <f t="shared" si="4"/>
        <v>280000</v>
      </c>
      <c r="N6" s="8">
        <f t="shared" si="5"/>
        <v>265000</v>
      </c>
      <c r="O6" s="8">
        <f t="shared" si="6"/>
        <v>167000</v>
      </c>
      <c r="P6" s="8">
        <f t="shared" si="7"/>
        <v>170000</v>
      </c>
    </row>
    <row r="7" spans="1:16" s="24" customFormat="1" ht="31.5">
      <c r="A7" s="16" t="s">
        <v>21</v>
      </c>
      <c r="B7" s="17" t="s">
        <v>17</v>
      </c>
      <c r="C7" s="18">
        <v>1</v>
      </c>
      <c r="D7" s="19">
        <v>220000</v>
      </c>
      <c r="E7" s="19">
        <v>205000</v>
      </c>
      <c r="F7" s="19">
        <v>130000</v>
      </c>
      <c r="G7" s="19">
        <v>137000</v>
      </c>
      <c r="H7" s="20">
        <f t="shared" si="0"/>
        <v>173000</v>
      </c>
      <c r="I7" s="21">
        <v>4</v>
      </c>
      <c r="J7" s="22">
        <f t="shared" si="1"/>
        <v>46108.567533594018</v>
      </c>
      <c r="K7" s="22">
        <f t="shared" si="2"/>
        <v>26.652351175487869</v>
      </c>
      <c r="L7" s="23">
        <f t="shared" si="3"/>
        <v>173000</v>
      </c>
      <c r="M7" s="19">
        <f t="shared" si="4"/>
        <v>220000</v>
      </c>
      <c r="N7" s="19">
        <f t="shared" si="5"/>
        <v>205000</v>
      </c>
      <c r="O7" s="19">
        <f t="shared" si="6"/>
        <v>130000</v>
      </c>
      <c r="P7" s="19">
        <f t="shared" si="7"/>
        <v>137000</v>
      </c>
    </row>
    <row r="8" spans="1:16" ht="31.5">
      <c r="A8" s="7" t="s">
        <v>22</v>
      </c>
      <c r="B8" s="15" t="s">
        <v>17</v>
      </c>
      <c r="C8" s="3">
        <v>1</v>
      </c>
      <c r="D8" s="8">
        <v>270000</v>
      </c>
      <c r="E8" s="8">
        <v>250000</v>
      </c>
      <c r="F8" s="8">
        <v>154000</v>
      </c>
      <c r="G8" s="8">
        <v>153000</v>
      </c>
      <c r="H8" s="9">
        <f t="shared" si="0"/>
        <v>206750</v>
      </c>
      <c r="I8" s="10">
        <v>4</v>
      </c>
      <c r="J8" s="11">
        <f t="shared" si="1"/>
        <v>62028.891118037354</v>
      </c>
      <c r="K8" s="11">
        <f t="shared" si="2"/>
        <v>30.001882040163171</v>
      </c>
      <c r="L8" s="12">
        <f t="shared" si="3"/>
        <v>206750</v>
      </c>
      <c r="M8" s="8">
        <f t="shared" si="4"/>
        <v>270000</v>
      </c>
      <c r="N8" s="8">
        <f t="shared" si="5"/>
        <v>250000</v>
      </c>
      <c r="O8" s="8">
        <f t="shared" si="6"/>
        <v>154000</v>
      </c>
      <c r="P8" s="8">
        <f t="shared" si="7"/>
        <v>153000</v>
      </c>
    </row>
    <row r="9" spans="1:16" ht="31.5">
      <c r="A9" s="7" t="s">
        <v>23</v>
      </c>
      <c r="B9" s="15" t="s">
        <v>17</v>
      </c>
      <c r="C9" s="3">
        <v>1</v>
      </c>
      <c r="D9" s="8">
        <v>80000</v>
      </c>
      <c r="E9" s="8">
        <v>80000</v>
      </c>
      <c r="F9" s="8">
        <v>75000</v>
      </c>
      <c r="G9" s="8">
        <v>80000</v>
      </c>
      <c r="H9" s="9">
        <f t="shared" si="0"/>
        <v>78750</v>
      </c>
      <c r="I9" s="10">
        <v>4</v>
      </c>
      <c r="J9" s="11">
        <f t="shared" si="1"/>
        <v>2500</v>
      </c>
      <c r="K9" s="11">
        <f t="shared" si="2"/>
        <v>3.1746031746031744</v>
      </c>
      <c r="L9" s="12">
        <f t="shared" si="3"/>
        <v>78750</v>
      </c>
      <c r="M9" s="8">
        <f t="shared" si="4"/>
        <v>80000</v>
      </c>
      <c r="N9" s="8">
        <f t="shared" si="5"/>
        <v>80000</v>
      </c>
      <c r="O9" s="8">
        <f t="shared" si="6"/>
        <v>75000</v>
      </c>
      <c r="P9" s="8">
        <f t="shared" si="7"/>
        <v>80000</v>
      </c>
    </row>
    <row r="10" spans="1:16" ht="15.75" hidden="1" outlineLevel="1">
      <c r="A10" s="1"/>
      <c r="B10" s="15" t="s">
        <v>17</v>
      </c>
      <c r="C10" s="3">
        <v>1</v>
      </c>
      <c r="D10" s="8">
        <v>0</v>
      </c>
      <c r="E10" s="8">
        <v>0</v>
      </c>
      <c r="F10" s="8">
        <v>0</v>
      </c>
      <c r="G10" s="8">
        <v>0</v>
      </c>
      <c r="H10" s="9">
        <f t="shared" si="0"/>
        <v>0</v>
      </c>
      <c r="I10" s="10">
        <v>4</v>
      </c>
      <c r="J10" s="11">
        <f t="shared" si="1"/>
        <v>0</v>
      </c>
      <c r="K10" s="11" t="e">
        <f t="shared" si="2"/>
        <v>#DIV/0!</v>
      </c>
      <c r="L10" s="12">
        <f t="shared" si="3"/>
        <v>0</v>
      </c>
      <c r="M10" s="8">
        <f t="shared" si="4"/>
        <v>0</v>
      </c>
      <c r="N10" s="8">
        <f t="shared" si="5"/>
        <v>0</v>
      </c>
      <c r="O10" s="8">
        <f t="shared" si="6"/>
        <v>0</v>
      </c>
      <c r="P10" s="8">
        <f t="shared" si="7"/>
        <v>0</v>
      </c>
    </row>
    <row r="11" spans="1:16" ht="15.75" hidden="1" outlineLevel="1">
      <c r="A11" s="1"/>
      <c r="B11" s="15" t="s">
        <v>17</v>
      </c>
      <c r="C11" s="3">
        <v>1</v>
      </c>
      <c r="D11" s="8">
        <v>0</v>
      </c>
      <c r="E11" s="8">
        <v>0</v>
      </c>
      <c r="F11" s="8">
        <v>0</v>
      </c>
      <c r="G11" s="8">
        <v>0</v>
      </c>
      <c r="H11" s="9">
        <f t="shared" si="0"/>
        <v>0</v>
      </c>
      <c r="I11" s="10">
        <v>4</v>
      </c>
      <c r="J11" s="11">
        <f t="shared" si="1"/>
        <v>0</v>
      </c>
      <c r="K11" s="11" t="e">
        <f t="shared" si="2"/>
        <v>#DIV/0!</v>
      </c>
      <c r="L11" s="12">
        <f t="shared" si="3"/>
        <v>0</v>
      </c>
      <c r="M11" s="8">
        <f t="shared" si="4"/>
        <v>0</v>
      </c>
      <c r="N11" s="8">
        <f t="shared" si="5"/>
        <v>0</v>
      </c>
      <c r="O11" s="8">
        <f t="shared" si="6"/>
        <v>0</v>
      </c>
      <c r="P11" s="8">
        <f t="shared" si="7"/>
        <v>0</v>
      </c>
    </row>
    <row r="12" spans="1:16" ht="15.75" hidden="1" outlineLevel="1">
      <c r="A12" s="1"/>
      <c r="B12" s="15" t="s">
        <v>17</v>
      </c>
      <c r="C12" s="3">
        <v>1</v>
      </c>
      <c r="D12" s="8">
        <v>0</v>
      </c>
      <c r="E12" s="8">
        <v>0</v>
      </c>
      <c r="F12" s="8">
        <v>0</v>
      </c>
      <c r="G12" s="8">
        <v>0</v>
      </c>
      <c r="H12" s="9">
        <f t="shared" si="0"/>
        <v>0</v>
      </c>
      <c r="I12" s="10">
        <v>4</v>
      </c>
      <c r="J12" s="11">
        <f t="shared" si="1"/>
        <v>0</v>
      </c>
      <c r="K12" s="11" t="e">
        <f t="shared" si="2"/>
        <v>#DIV/0!</v>
      </c>
      <c r="L12" s="12">
        <f t="shared" si="3"/>
        <v>0</v>
      </c>
      <c r="M12" s="8">
        <f t="shared" si="4"/>
        <v>0</v>
      </c>
      <c r="N12" s="8">
        <f t="shared" si="5"/>
        <v>0</v>
      </c>
      <c r="O12" s="8">
        <f t="shared" si="6"/>
        <v>0</v>
      </c>
      <c r="P12" s="8">
        <f t="shared" si="7"/>
        <v>0</v>
      </c>
    </row>
    <row r="13" spans="1:16" ht="15.75" hidden="1" outlineLevel="1">
      <c r="A13" s="1"/>
      <c r="B13" s="15" t="s">
        <v>17</v>
      </c>
      <c r="C13" s="3">
        <v>1</v>
      </c>
      <c r="D13" s="8">
        <v>0</v>
      </c>
      <c r="E13" s="8">
        <v>0</v>
      </c>
      <c r="F13" s="8">
        <v>0</v>
      </c>
      <c r="G13" s="8">
        <v>0</v>
      </c>
      <c r="H13" s="9">
        <f t="shared" si="0"/>
        <v>0</v>
      </c>
      <c r="I13" s="10">
        <v>4</v>
      </c>
      <c r="J13" s="11">
        <f t="shared" si="1"/>
        <v>0</v>
      </c>
      <c r="K13" s="11" t="e">
        <f t="shared" si="2"/>
        <v>#DIV/0!</v>
      </c>
      <c r="L13" s="12">
        <f t="shared" si="3"/>
        <v>0</v>
      </c>
      <c r="M13" s="8">
        <f t="shared" si="4"/>
        <v>0</v>
      </c>
      <c r="N13" s="8">
        <f t="shared" si="5"/>
        <v>0</v>
      </c>
      <c r="O13" s="8">
        <f t="shared" si="6"/>
        <v>0</v>
      </c>
      <c r="P13" s="8">
        <f t="shared" si="7"/>
        <v>0</v>
      </c>
    </row>
    <row r="14" spans="1:16" ht="15.75" hidden="1" outlineLevel="1">
      <c r="A14" s="1"/>
      <c r="B14" s="15" t="s">
        <v>17</v>
      </c>
      <c r="C14" s="3">
        <v>1</v>
      </c>
      <c r="D14" s="8">
        <v>0</v>
      </c>
      <c r="E14" s="8">
        <v>0</v>
      </c>
      <c r="F14" s="8">
        <v>0</v>
      </c>
      <c r="G14" s="8">
        <v>0</v>
      </c>
      <c r="H14" s="9">
        <f t="shared" si="0"/>
        <v>0</v>
      </c>
      <c r="I14" s="10">
        <v>4</v>
      </c>
      <c r="J14" s="11">
        <f t="shared" si="1"/>
        <v>0</v>
      </c>
      <c r="K14" s="11" t="e">
        <f t="shared" si="2"/>
        <v>#DIV/0!</v>
      </c>
      <c r="L14" s="12">
        <f t="shared" si="3"/>
        <v>0</v>
      </c>
      <c r="M14" s="8">
        <f t="shared" si="4"/>
        <v>0</v>
      </c>
      <c r="N14" s="8">
        <f t="shared" si="5"/>
        <v>0</v>
      </c>
      <c r="O14" s="8">
        <f t="shared" si="6"/>
        <v>0</v>
      </c>
      <c r="P14" s="8">
        <f t="shared" si="7"/>
        <v>0</v>
      </c>
    </row>
    <row r="15" spans="1:16" ht="15.75" hidden="1" outlineLevel="1">
      <c r="A15" s="1"/>
      <c r="B15" s="15" t="s">
        <v>17</v>
      </c>
      <c r="C15" s="3">
        <v>1</v>
      </c>
      <c r="D15" s="8">
        <v>0</v>
      </c>
      <c r="E15" s="8">
        <v>0</v>
      </c>
      <c r="F15" s="8">
        <v>0</v>
      </c>
      <c r="G15" s="8">
        <v>0</v>
      </c>
      <c r="H15" s="9">
        <f t="shared" si="0"/>
        <v>0</v>
      </c>
      <c r="I15" s="10">
        <v>4</v>
      </c>
      <c r="J15" s="11">
        <f t="shared" si="1"/>
        <v>0</v>
      </c>
      <c r="K15" s="11" t="e">
        <f t="shared" si="2"/>
        <v>#DIV/0!</v>
      </c>
      <c r="L15" s="12">
        <f t="shared" si="3"/>
        <v>0</v>
      </c>
      <c r="M15" s="8">
        <f t="shared" si="4"/>
        <v>0</v>
      </c>
      <c r="N15" s="8">
        <f t="shared" si="5"/>
        <v>0</v>
      </c>
      <c r="O15" s="8">
        <f t="shared" si="6"/>
        <v>0</v>
      </c>
      <c r="P15" s="8">
        <f t="shared" si="7"/>
        <v>0</v>
      </c>
    </row>
    <row r="16" spans="1:16" ht="15.75" hidden="1" outlineLevel="1">
      <c r="A16" s="1"/>
      <c r="B16" s="15" t="s">
        <v>17</v>
      </c>
      <c r="C16" s="3">
        <v>1</v>
      </c>
      <c r="D16" s="8">
        <v>0</v>
      </c>
      <c r="E16" s="8">
        <v>0</v>
      </c>
      <c r="F16" s="8">
        <v>0</v>
      </c>
      <c r="G16" s="8">
        <v>0</v>
      </c>
      <c r="H16" s="9">
        <f t="shared" si="0"/>
        <v>0</v>
      </c>
      <c r="I16" s="10">
        <v>4</v>
      </c>
      <c r="J16" s="11">
        <f t="shared" si="1"/>
        <v>0</v>
      </c>
      <c r="K16" s="11" t="e">
        <f t="shared" si="2"/>
        <v>#DIV/0!</v>
      </c>
      <c r="L16" s="12">
        <f t="shared" si="3"/>
        <v>0</v>
      </c>
      <c r="M16" s="8">
        <f t="shared" si="4"/>
        <v>0</v>
      </c>
      <c r="N16" s="8">
        <f t="shared" si="5"/>
        <v>0</v>
      </c>
      <c r="O16" s="8">
        <f t="shared" si="6"/>
        <v>0</v>
      </c>
      <c r="P16" s="8">
        <f t="shared" si="7"/>
        <v>0</v>
      </c>
    </row>
    <row r="17" spans="1:16" ht="15.75" hidden="1" outlineLevel="1">
      <c r="A17" s="1"/>
      <c r="B17" s="15" t="s">
        <v>17</v>
      </c>
      <c r="C17" s="3">
        <v>1</v>
      </c>
      <c r="D17" s="8">
        <v>0</v>
      </c>
      <c r="E17" s="8">
        <v>0</v>
      </c>
      <c r="F17" s="8">
        <v>0</v>
      </c>
      <c r="G17" s="8">
        <v>0</v>
      </c>
      <c r="H17" s="9">
        <f t="shared" si="0"/>
        <v>0</v>
      </c>
      <c r="I17" s="10">
        <v>4</v>
      </c>
      <c r="J17" s="11">
        <f t="shared" si="1"/>
        <v>0</v>
      </c>
      <c r="K17" s="11" t="e">
        <f t="shared" si="2"/>
        <v>#DIV/0!</v>
      </c>
      <c r="L17" s="12">
        <f t="shared" si="3"/>
        <v>0</v>
      </c>
      <c r="M17" s="8">
        <f t="shared" si="4"/>
        <v>0</v>
      </c>
      <c r="N17" s="8">
        <f t="shared" si="5"/>
        <v>0</v>
      </c>
      <c r="O17" s="8">
        <f t="shared" si="6"/>
        <v>0</v>
      </c>
      <c r="P17" s="8">
        <f t="shared" si="7"/>
        <v>0</v>
      </c>
    </row>
    <row r="18" spans="1:16" ht="15.75" hidden="1" outlineLevel="1">
      <c r="A18" s="1"/>
      <c r="B18" s="15" t="s">
        <v>17</v>
      </c>
      <c r="C18" s="3">
        <v>1</v>
      </c>
      <c r="D18" s="8">
        <v>0</v>
      </c>
      <c r="E18" s="8">
        <v>0</v>
      </c>
      <c r="F18" s="8">
        <v>0</v>
      </c>
      <c r="G18" s="8">
        <v>0</v>
      </c>
      <c r="H18" s="9">
        <f t="shared" si="0"/>
        <v>0</v>
      </c>
      <c r="I18" s="10">
        <v>4</v>
      </c>
      <c r="J18" s="11">
        <f t="shared" si="1"/>
        <v>0</v>
      </c>
      <c r="K18" s="11" t="e">
        <f t="shared" si="2"/>
        <v>#DIV/0!</v>
      </c>
      <c r="L18" s="12">
        <f t="shared" si="3"/>
        <v>0</v>
      </c>
      <c r="M18" s="8">
        <f t="shared" si="4"/>
        <v>0</v>
      </c>
      <c r="N18" s="8">
        <f t="shared" si="5"/>
        <v>0</v>
      </c>
      <c r="O18" s="8">
        <f t="shared" si="6"/>
        <v>0</v>
      </c>
      <c r="P18" s="8">
        <f t="shared" si="7"/>
        <v>0</v>
      </c>
    </row>
    <row r="19" spans="1:16" ht="15.75" hidden="1" outlineLevel="1">
      <c r="A19" s="1"/>
      <c r="B19" s="15" t="s">
        <v>17</v>
      </c>
      <c r="C19" s="3">
        <v>1</v>
      </c>
      <c r="D19" s="8">
        <v>0</v>
      </c>
      <c r="E19" s="8">
        <v>0</v>
      </c>
      <c r="F19" s="8">
        <v>0</v>
      </c>
      <c r="G19" s="8">
        <v>0</v>
      </c>
      <c r="H19" s="9">
        <f t="shared" si="0"/>
        <v>0</v>
      </c>
      <c r="I19" s="10">
        <v>4</v>
      </c>
      <c r="J19" s="11">
        <f t="shared" si="1"/>
        <v>0</v>
      </c>
      <c r="K19" s="11" t="e">
        <f t="shared" si="2"/>
        <v>#DIV/0!</v>
      </c>
      <c r="L19" s="12">
        <f t="shared" si="3"/>
        <v>0</v>
      </c>
      <c r="M19" s="8">
        <f t="shared" si="4"/>
        <v>0</v>
      </c>
      <c r="N19" s="8">
        <f t="shared" si="5"/>
        <v>0</v>
      </c>
      <c r="O19" s="8">
        <f t="shared" si="6"/>
        <v>0</v>
      </c>
      <c r="P19" s="8">
        <f t="shared" si="7"/>
        <v>0</v>
      </c>
    </row>
    <row r="20" spans="1:16" ht="15.75" hidden="1" outlineLevel="1">
      <c r="A20" s="1"/>
      <c r="B20" s="15" t="s">
        <v>17</v>
      </c>
      <c r="C20" s="3">
        <v>1</v>
      </c>
      <c r="D20" s="8">
        <v>0</v>
      </c>
      <c r="E20" s="8">
        <v>0</v>
      </c>
      <c r="F20" s="8">
        <v>0</v>
      </c>
      <c r="G20" s="8">
        <v>0</v>
      </c>
      <c r="H20" s="9">
        <f t="shared" si="0"/>
        <v>0</v>
      </c>
      <c r="I20" s="10">
        <v>4</v>
      </c>
      <c r="J20" s="11">
        <f t="shared" si="1"/>
        <v>0</v>
      </c>
      <c r="K20" s="11" t="e">
        <f t="shared" si="2"/>
        <v>#DIV/0!</v>
      </c>
      <c r="L20" s="12">
        <f t="shared" si="3"/>
        <v>0</v>
      </c>
      <c r="M20" s="8">
        <f t="shared" si="4"/>
        <v>0</v>
      </c>
      <c r="N20" s="8">
        <f t="shared" si="5"/>
        <v>0</v>
      </c>
      <c r="O20" s="8">
        <f t="shared" si="6"/>
        <v>0</v>
      </c>
      <c r="P20" s="8">
        <f t="shared" si="7"/>
        <v>0</v>
      </c>
    </row>
    <row r="21" spans="1:16" ht="15.75" collapsed="1">
      <c r="D21" s="13"/>
      <c r="E21" s="13"/>
      <c r="F21" s="13"/>
      <c r="G21" s="13"/>
      <c r="H21" s="2"/>
      <c r="I21" s="2"/>
      <c r="J21" s="2"/>
      <c r="K21" s="2"/>
      <c r="L21" s="14">
        <f>SUM(L3:L20)</f>
        <v>1554750</v>
      </c>
      <c r="M21" s="8">
        <f>SUM(M3:M20)</f>
        <v>1785000</v>
      </c>
      <c r="N21" s="8">
        <f>SUM(N3:N20)</f>
        <v>1620000</v>
      </c>
      <c r="O21" s="8">
        <f>SUM(O3:O20)</f>
        <v>1397000</v>
      </c>
      <c r="P21" s="8">
        <f>SUM(P3:P20)</f>
        <v>1417000</v>
      </c>
    </row>
  </sheetData>
  <mergeCells count="10">
    <mergeCell ref="J1:J2"/>
    <mergeCell ref="K1:K2"/>
    <mergeCell ref="L1:L2"/>
    <mergeCell ref="M1:P1"/>
    <mergeCell ref="A1:A2"/>
    <mergeCell ref="B1:B2"/>
    <mergeCell ref="C1:C2"/>
    <mergeCell ref="D1:G1"/>
    <mergeCell ref="H1:H2"/>
    <mergeCell ref="I1:I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2" workbookViewId="0">
      <selection activeCell="C31" sqref="C30:C31"/>
    </sheetView>
  </sheetViews>
  <sheetFormatPr defaultRowHeight="15"/>
  <sheetData>
    <row r="1" spans="1:1">
      <c r="A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 поставщика</vt:lpstr>
      <vt:lpstr>4 поставщика</vt:lpstr>
      <vt:lpstr>5 поставщиков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ВВ</dc:creator>
  <cp:lastModifiedBy>uohm3</cp:lastModifiedBy>
  <cp:revision/>
  <cp:lastPrinted>2026-05-20T09:50:55Z</cp:lastPrinted>
  <dcterms:created xsi:type="dcterms:W3CDTF">2014-04-24T07:25:35Z</dcterms:created>
  <dcterms:modified xsi:type="dcterms:W3CDTF">2026-07-27T06:36:40Z</dcterms:modified>
</cp:coreProperties>
</file>