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K-10 Irina\Desktop\ИК 10\Организации\Тр-ые Энгельс\"/>
    </mc:Choice>
  </mc:AlternateContent>
  <bookViews>
    <workbookView xWindow="0" yWindow="0" windowWidth="28800" windowHeight="18000"/>
  </bookViews>
  <sheets>
    <sheet name="ЗАПЧАСТИ" sheetId="42" r:id="rId1"/>
  </sheets>
  <calcPr calcId="152511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5" i="42" l="1"/>
  <c r="L5" i="42" s="1"/>
  <c r="M5" i="42" s="1"/>
  <c r="N5" i="42" s="1"/>
  <c r="N6" i="42" s="1"/>
  <c r="H5" i="42"/>
  <c r="I5" i="42" s="1"/>
  <c r="J5" i="42" s="1"/>
</calcChain>
</file>

<file path=xl/sharedStrings.xml><?xml version="1.0" encoding="utf-8"?>
<sst xmlns="http://schemas.openxmlformats.org/spreadsheetml/2006/main" count="22" uniqueCount="22">
  <si>
    <t>№</t>
  </si>
  <si>
    <t>Ед. изм</t>
  </si>
  <si>
    <t>Наименование предмета контракта</t>
  </si>
  <si>
    <t>Кол-во</t>
  </si>
  <si>
    <t>Среднее квадратичное отклонение</t>
  </si>
  <si>
    <r>
      <t xml:space="preserve">коэффициент вариации цен V (%)           </t>
    </r>
    <r>
      <rPr>
        <i/>
        <sz val="10"/>
        <color indexed="8"/>
        <rFont val="Times New Roman"/>
        <family val="1"/>
        <charset val="204"/>
      </rPr>
      <t xml:space="preserve">         (не должен превышать 33%)</t>
    </r>
  </si>
  <si>
    <t xml:space="preserve">Средняя арифметическая цена за единицу     &lt;ц&gt; </t>
  </si>
  <si>
    <t>НМЦК, определенная методом сопоставимых рыночных цен (анализа рынка)*</t>
  </si>
  <si>
    <r>
      <rPr>
        <b/>
        <sz val="10"/>
        <color indexed="8"/>
        <rFont val="Times New Roman"/>
        <family val="1"/>
        <charset val="204"/>
      </rPr>
      <t>Расчет НМЦК по формуле</t>
    </r>
    <r>
      <rPr>
        <sz val="10"/>
        <color indexed="8"/>
        <rFont val="Times New Roman"/>
        <family val="1"/>
        <charset val="204"/>
      </rPr>
      <t xml:space="preserve">                             v - количество (объем) закупаемого товара (работы, услуги);
n - количество значений, используемых в расчете;
i - номер источника ценовой информации;
     - цена единицы</t>
    </r>
  </si>
  <si>
    <t>Цена за единицу изм. (руб.)</t>
  </si>
  <si>
    <t>Цена за единицу изм. с округлением (вниз) до сотых долей после запятой (руб.)</t>
  </si>
  <si>
    <t>НМЦК с учетом округления цены за единицу (руб.)**</t>
  </si>
  <si>
    <t>Однородность совокупности значений выявленных цен, используемых в расчете НМЦК**</t>
  </si>
  <si>
    <t>Источник информации о цене (руб./ед.изм.)</t>
  </si>
  <si>
    <t>Приложение № 2 к Контракту</t>
  </si>
  <si>
    <t>усл</t>
  </si>
  <si>
    <t>Зам.начальника</t>
  </si>
  <si>
    <t>Д.С.Заякин</t>
  </si>
  <si>
    <t xml:space="preserve">Услуги по перевозке (доставке) мягкого инвентаря г. Энгельс, Саратовская область, </t>
  </si>
  <si>
    <t xml:space="preserve">Коммерческое предложение            № 239 от 13.05.2026
</t>
  </si>
  <si>
    <t xml:space="preserve">Коммерческое предложение            № 240от 13.05.2026
</t>
  </si>
  <si>
    <t xml:space="preserve">Коммерческое предложение            № 241 от 13.05.2026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</si>
</sst>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color theme="1"/>
      <name val="Calibri"/>
      <family val="2"/>
      <charset val="204"/>
      <scheme val="minor"/>
    </font>
    <font>
      <b/>
      <sz val="10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i/>
      <sz val="10"/>
      <color indexed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9"/>
      <color rgb="FF000000"/>
      <name val="Calibri"/>
      <family val="2"/>
      <charset val="204"/>
    </font>
    <font>
      <sz val="9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0"/>
      <color theme="4" tint="-0.249977111117893"/>
      <name val="Times New Roman"/>
      <family val="1"/>
      <charset val="204"/>
    </font>
    <font>
      <sz val="11"/>
      <color theme="4" tint="-0.249977111117893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2"/>
      <color indexed="8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rgb="FFC0C0C0"/>
      </left>
      <right/>
      <top/>
      <bottom style="medium">
        <color rgb="FFC0C0C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medium">
        <color rgb="FFC0C0C0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4" fillId="0" borderId="0" xfId="0" applyFont="1" applyAlignment="1">
      <alignment horizontal="center" vertical="top"/>
    </xf>
    <xf numFmtId="0" fontId="4" fillId="0" borderId="0" xfId="0" applyFont="1"/>
    <xf numFmtId="0" fontId="5" fillId="0" borderId="0" xfId="0" applyFont="1" applyAlignment="1">
      <alignment horizontal="left" wrapText="1"/>
    </xf>
    <xf numFmtId="0" fontId="4" fillId="0" borderId="0" xfId="0" applyFont="1" applyAlignment="1">
      <alignment vertical="top"/>
    </xf>
    <xf numFmtId="0" fontId="9" fillId="0" borderId="0" xfId="0" applyFont="1" applyAlignment="1">
      <alignment vertical="center" wrapText="1"/>
    </xf>
    <xf numFmtId="0" fontId="4" fillId="2" borderId="0" xfId="0" applyFont="1" applyFill="1"/>
    <xf numFmtId="0" fontId="6" fillId="2" borderId="0" xfId="0" applyFont="1" applyFill="1" applyAlignment="1">
      <alignment horizontal="left" vertical="center" wrapText="1"/>
    </xf>
    <xf numFmtId="0" fontId="7" fillId="2" borderId="0" xfId="0" applyFont="1" applyFill="1"/>
    <xf numFmtId="0" fontId="0" fillId="2" borderId="0" xfId="0" applyFill="1"/>
    <xf numFmtId="0" fontId="8" fillId="2" borderId="0" xfId="0" applyFont="1" applyFill="1" applyAlignment="1">
      <alignment horizontal="center" vertical="center" wrapText="1"/>
    </xf>
    <xf numFmtId="0" fontId="9" fillId="2" borderId="0" xfId="0" applyFont="1" applyFill="1" applyAlignment="1">
      <alignment vertical="center" wrapText="1"/>
    </xf>
    <xf numFmtId="4" fontId="6" fillId="0" borderId="0" xfId="0" applyNumberFormat="1" applyFont="1" applyAlignment="1">
      <alignment horizontal="center" vertical="center" wrapText="1"/>
    </xf>
    <xf numFmtId="4" fontId="6" fillId="0" borderId="0" xfId="0" applyNumberFormat="1" applyFont="1" applyAlignment="1">
      <alignment horizontal="left" vertical="center" wrapText="1"/>
    </xf>
    <xf numFmtId="4" fontId="0" fillId="0" borderId="0" xfId="0" applyNumberFormat="1"/>
    <xf numFmtId="4" fontId="9" fillId="0" borderId="0" xfId="0" applyNumberFormat="1" applyFont="1" applyAlignment="1">
      <alignment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2" fontId="13" fillId="0" borderId="1" xfId="0" applyNumberFormat="1" applyFont="1" applyBorder="1" applyAlignment="1">
      <alignment horizontal="center" vertical="center"/>
    </xf>
    <xf numFmtId="4" fontId="14" fillId="0" borderId="1" xfId="0" applyNumberFormat="1" applyFont="1" applyBorder="1" applyAlignment="1">
      <alignment horizontal="center" vertical="center" wrapText="1"/>
    </xf>
    <xf numFmtId="1" fontId="2" fillId="0" borderId="1" xfId="0" applyNumberFormat="1" applyFont="1" applyBorder="1" applyAlignment="1">
      <alignment horizontal="center" vertical="center" wrapText="1"/>
    </xf>
    <xf numFmtId="2" fontId="14" fillId="0" borderId="1" xfId="0" applyNumberFormat="1" applyFont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top" wrapText="1"/>
    </xf>
    <xf numFmtId="0" fontId="2" fillId="0" borderId="7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4" fontId="5" fillId="0" borderId="7" xfId="0" applyNumberFormat="1" applyFont="1" applyBorder="1" applyAlignment="1">
      <alignment horizontal="center" vertical="center" wrapText="1"/>
    </xf>
    <xf numFmtId="0" fontId="4" fillId="0" borderId="1" xfId="0" applyFont="1" applyBorder="1"/>
    <xf numFmtId="0" fontId="5" fillId="0" borderId="1" xfId="0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wrapText="1"/>
    </xf>
    <xf numFmtId="0" fontId="6" fillId="0" borderId="0" xfId="0" applyFont="1" applyAlignment="1">
      <alignment horizontal="left" vertical="center" wrapText="1"/>
    </xf>
    <xf numFmtId="0" fontId="4" fillId="0" borderId="0" xfId="0" applyFont="1" applyAlignment="1">
      <alignment vertical="top" wrapText="1"/>
    </xf>
    <xf numFmtId="0" fontId="4" fillId="0" borderId="1" xfId="0" applyFont="1" applyBorder="1" applyAlignment="1">
      <alignment wrapText="1"/>
    </xf>
    <xf numFmtId="0" fontId="0" fillId="0" borderId="0" xfId="0" applyAlignment="1">
      <alignment wrapText="1"/>
    </xf>
    <xf numFmtId="0" fontId="10" fillId="0" borderId="0" xfId="0" applyFont="1" applyAlignment="1">
      <alignment horizontal="left" vertical="top" wrapText="1"/>
    </xf>
    <xf numFmtId="0" fontId="10" fillId="0" borderId="0" xfId="0" applyFont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10" fillId="0" borderId="0" xfId="0" applyFont="1" applyAlignment="1">
      <alignment horizontal="left" vertical="center"/>
    </xf>
    <xf numFmtId="0" fontId="0" fillId="0" borderId="0" xfId="0" applyAlignment="1">
      <alignment horizontal="center"/>
    </xf>
    <xf numFmtId="0" fontId="1" fillId="0" borderId="5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4" fillId="0" borderId="4" xfId="0" applyFont="1" applyBorder="1"/>
    <xf numFmtId="0" fontId="4" fillId="0" borderId="2" xfId="0" applyFont="1" applyBorder="1"/>
    <xf numFmtId="0" fontId="11" fillId="0" borderId="0" xfId="0" applyFont="1" applyAlignment="1">
      <alignment horizontal="right" vertical="center" wrapText="1"/>
    </xf>
    <xf numFmtId="0" fontId="12" fillId="0" borderId="0" xfId="0" applyFont="1" applyAlignment="1">
      <alignment horizontal="right"/>
    </xf>
    <xf numFmtId="0" fontId="12" fillId="0" borderId="5" xfId="0" applyFont="1" applyBorder="1" applyAlignment="1">
      <alignment horizontal="right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wmf"/><Relationship Id="rId2" Type="http://schemas.openxmlformats.org/officeDocument/2006/relationships/image" Target="../media/image2.wmf"/><Relationship Id="rId1" Type="http://schemas.openxmlformats.org/officeDocument/2006/relationships/image" Target="../media/image1.wmf"/><Relationship Id="rId4" Type="http://schemas.openxmlformats.org/officeDocument/2006/relationships/image" Target="../media/image4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19050</xdr:colOff>
      <xdr:row>3</xdr:row>
      <xdr:rowOff>952500</xdr:rowOff>
    </xdr:from>
    <xdr:to>
      <xdr:col>8</xdr:col>
      <xdr:colOff>0</xdr:colOff>
      <xdr:row>3</xdr:row>
      <xdr:rowOff>1304925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734175" y="1438275"/>
          <a:ext cx="9144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304800</xdr:colOff>
      <xdr:row>3</xdr:row>
      <xdr:rowOff>1238250</xdr:rowOff>
    </xdr:from>
    <xdr:to>
      <xdr:col>8</xdr:col>
      <xdr:colOff>457200</xdr:colOff>
      <xdr:row>3</xdr:row>
      <xdr:rowOff>1466850</xdr:rowOff>
    </xdr:to>
    <xdr:pic>
      <xdr:nvPicPr>
        <xdr:cNvPr id="3" name="Picture 6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953375" y="1724025"/>
          <a:ext cx="152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7</xdr:col>
      <xdr:colOff>19050</xdr:colOff>
      <xdr:row>3</xdr:row>
      <xdr:rowOff>952500</xdr:rowOff>
    </xdr:from>
    <xdr:to>
      <xdr:col>8</xdr:col>
      <xdr:colOff>0</xdr:colOff>
      <xdr:row>3</xdr:row>
      <xdr:rowOff>1304925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734175" y="1438275"/>
          <a:ext cx="9144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304800</xdr:colOff>
      <xdr:row>3</xdr:row>
      <xdr:rowOff>1238250</xdr:rowOff>
    </xdr:from>
    <xdr:to>
      <xdr:col>8</xdr:col>
      <xdr:colOff>457200</xdr:colOff>
      <xdr:row>3</xdr:row>
      <xdr:rowOff>1466850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953375" y="1724025"/>
          <a:ext cx="152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19050</xdr:colOff>
      <xdr:row>3</xdr:row>
      <xdr:rowOff>952500</xdr:rowOff>
    </xdr:from>
    <xdr:to>
      <xdr:col>10</xdr:col>
      <xdr:colOff>0</xdr:colOff>
      <xdr:row>3</xdr:row>
      <xdr:rowOff>1304925</xdr:rowOff>
    </xdr:to>
    <xdr:pic>
      <xdr:nvPicPr>
        <xdr:cNvPr id="6" name="Picture 1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858250" y="1438275"/>
          <a:ext cx="10668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19050</xdr:colOff>
      <xdr:row>3</xdr:row>
      <xdr:rowOff>923925</xdr:rowOff>
    </xdr:from>
    <xdr:to>
      <xdr:col>8</xdr:col>
      <xdr:colOff>1019175</xdr:colOff>
      <xdr:row>3</xdr:row>
      <xdr:rowOff>1362075</xdr:rowOff>
    </xdr:to>
    <xdr:pic>
      <xdr:nvPicPr>
        <xdr:cNvPr id="7" name="Picture 2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7667625" y="1409700"/>
          <a:ext cx="1000125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19050</xdr:colOff>
      <xdr:row>3</xdr:row>
      <xdr:rowOff>1600200</xdr:rowOff>
    </xdr:from>
    <xdr:to>
      <xdr:col>10</xdr:col>
      <xdr:colOff>1504950</xdr:colOff>
      <xdr:row>3</xdr:row>
      <xdr:rowOff>1962150</xdr:rowOff>
    </xdr:to>
    <xdr:pic>
      <xdr:nvPicPr>
        <xdr:cNvPr id="8" name="Picture 5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9944100" y="208597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304800</xdr:colOff>
      <xdr:row>3</xdr:row>
      <xdr:rowOff>1238250</xdr:rowOff>
    </xdr:from>
    <xdr:to>
      <xdr:col>10</xdr:col>
      <xdr:colOff>457200</xdr:colOff>
      <xdr:row>3</xdr:row>
      <xdr:rowOff>1466850</xdr:rowOff>
    </xdr:to>
    <xdr:pic>
      <xdr:nvPicPr>
        <xdr:cNvPr id="9" name="Picture 6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0229850" y="1724025"/>
          <a:ext cx="152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7</xdr:col>
      <xdr:colOff>19050</xdr:colOff>
      <xdr:row>3</xdr:row>
      <xdr:rowOff>952500</xdr:rowOff>
    </xdr:from>
    <xdr:to>
      <xdr:col>8</xdr:col>
      <xdr:colOff>0</xdr:colOff>
      <xdr:row>3</xdr:row>
      <xdr:rowOff>1304925</xdr:rowOff>
    </xdr:to>
    <xdr:pic>
      <xdr:nvPicPr>
        <xdr:cNvPr id="10" name="Picture 1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734175" y="1438275"/>
          <a:ext cx="9144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304800</xdr:colOff>
      <xdr:row>3</xdr:row>
      <xdr:rowOff>1238250</xdr:rowOff>
    </xdr:from>
    <xdr:to>
      <xdr:col>8</xdr:col>
      <xdr:colOff>457200</xdr:colOff>
      <xdr:row>3</xdr:row>
      <xdr:rowOff>1466850</xdr:rowOff>
    </xdr:to>
    <xdr:pic>
      <xdr:nvPicPr>
        <xdr:cNvPr id="11" name="Picture 6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953375" y="1724025"/>
          <a:ext cx="152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7</xdr:col>
      <xdr:colOff>19050</xdr:colOff>
      <xdr:row>3</xdr:row>
      <xdr:rowOff>952500</xdr:rowOff>
    </xdr:from>
    <xdr:to>
      <xdr:col>8</xdr:col>
      <xdr:colOff>0</xdr:colOff>
      <xdr:row>3</xdr:row>
      <xdr:rowOff>1304925</xdr:rowOff>
    </xdr:to>
    <xdr:pic>
      <xdr:nvPicPr>
        <xdr:cNvPr id="12" name="Picture 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734175" y="1438275"/>
          <a:ext cx="9144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304800</xdr:colOff>
      <xdr:row>3</xdr:row>
      <xdr:rowOff>1238250</xdr:rowOff>
    </xdr:from>
    <xdr:to>
      <xdr:col>8</xdr:col>
      <xdr:colOff>457200</xdr:colOff>
      <xdr:row>3</xdr:row>
      <xdr:rowOff>1466850</xdr:rowOff>
    </xdr:to>
    <xdr:pic>
      <xdr:nvPicPr>
        <xdr:cNvPr id="13" name="Picture 6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953375" y="1724025"/>
          <a:ext cx="152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19050</xdr:colOff>
      <xdr:row>3</xdr:row>
      <xdr:rowOff>952500</xdr:rowOff>
    </xdr:from>
    <xdr:to>
      <xdr:col>10</xdr:col>
      <xdr:colOff>0</xdr:colOff>
      <xdr:row>3</xdr:row>
      <xdr:rowOff>1304925</xdr:rowOff>
    </xdr:to>
    <xdr:pic>
      <xdr:nvPicPr>
        <xdr:cNvPr id="14" name="Picture 1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858250" y="1438275"/>
          <a:ext cx="10668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19050</xdr:colOff>
      <xdr:row>3</xdr:row>
      <xdr:rowOff>923925</xdr:rowOff>
    </xdr:from>
    <xdr:to>
      <xdr:col>8</xdr:col>
      <xdr:colOff>1019175</xdr:colOff>
      <xdr:row>3</xdr:row>
      <xdr:rowOff>1362075</xdr:rowOff>
    </xdr:to>
    <xdr:pic>
      <xdr:nvPicPr>
        <xdr:cNvPr id="15" name="Picture 2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7667625" y="1409700"/>
          <a:ext cx="1000125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19050</xdr:colOff>
      <xdr:row>3</xdr:row>
      <xdr:rowOff>1600200</xdr:rowOff>
    </xdr:from>
    <xdr:to>
      <xdr:col>10</xdr:col>
      <xdr:colOff>1504950</xdr:colOff>
      <xdr:row>3</xdr:row>
      <xdr:rowOff>1962150</xdr:rowOff>
    </xdr:to>
    <xdr:pic>
      <xdr:nvPicPr>
        <xdr:cNvPr id="16" name="Picture 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9944100" y="208597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304800</xdr:colOff>
      <xdr:row>3</xdr:row>
      <xdr:rowOff>1238250</xdr:rowOff>
    </xdr:from>
    <xdr:to>
      <xdr:col>10</xdr:col>
      <xdr:colOff>457200</xdr:colOff>
      <xdr:row>3</xdr:row>
      <xdr:rowOff>1466850</xdr:rowOff>
    </xdr:to>
    <xdr:pic>
      <xdr:nvPicPr>
        <xdr:cNvPr id="17" name="Picture 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0229850" y="1724025"/>
          <a:ext cx="152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3"/>
  <sheetViews>
    <sheetView tabSelected="1" view="pageBreakPreview" zoomScale="90" zoomScaleSheetLayoutView="90" workbookViewId="0">
      <selection activeCell="H11" sqref="H11"/>
    </sheetView>
  </sheetViews>
  <sheetFormatPr defaultColWidth="8.85546875" defaultRowHeight="15" x14ac:dyDescent="0.25"/>
  <cols>
    <col min="1" max="1" width="4.140625" customWidth="1"/>
    <col min="2" max="2" width="45.5703125" style="35" customWidth="1"/>
    <col min="3" max="3" width="5.85546875" customWidth="1"/>
    <col min="4" max="4" width="9.42578125" bestFit="1" customWidth="1"/>
    <col min="5" max="5" width="13.85546875" customWidth="1"/>
    <col min="6" max="6" width="15.140625" customWidth="1"/>
    <col min="7" max="7" width="14.140625" customWidth="1"/>
    <col min="8" max="8" width="14" customWidth="1"/>
    <col min="9" max="9" width="17.85546875" customWidth="1"/>
    <col min="10" max="10" width="16.28515625" customWidth="1"/>
    <col min="11" max="11" width="21.42578125" customWidth="1"/>
    <col min="12" max="12" width="19.85546875" customWidth="1"/>
    <col min="13" max="13" width="11.42578125" customWidth="1"/>
    <col min="14" max="14" width="16.42578125" style="14" customWidth="1"/>
  </cols>
  <sheetData>
    <row r="1" spans="1:14" s="2" customFormat="1" ht="12.75" customHeight="1" x14ac:dyDescent="0.2">
      <c r="B1" s="33"/>
      <c r="C1" s="4"/>
      <c r="E1" s="6"/>
      <c r="F1" s="6"/>
      <c r="G1" s="6"/>
      <c r="K1" s="3"/>
      <c r="L1" s="55" t="s">
        <v>14</v>
      </c>
      <c r="M1" s="56"/>
      <c r="N1" s="56"/>
    </row>
    <row r="2" spans="1:14" s="2" customFormat="1" ht="22.5" customHeight="1" x14ac:dyDescent="0.2">
      <c r="A2" s="44"/>
      <c r="B2" s="44"/>
      <c r="C2" s="44"/>
      <c r="D2" s="44"/>
      <c r="E2" s="44"/>
      <c r="F2" s="44"/>
      <c r="G2" s="44"/>
      <c r="H2" s="44"/>
      <c r="I2" s="44"/>
      <c r="J2" s="44"/>
      <c r="K2" s="45"/>
      <c r="L2" s="57"/>
      <c r="M2" s="57"/>
      <c r="N2" s="57"/>
    </row>
    <row r="3" spans="1:14" s="2" customFormat="1" ht="12.75" x14ac:dyDescent="0.2">
      <c r="A3" s="46" t="s">
        <v>0</v>
      </c>
      <c r="B3" s="48" t="s">
        <v>2</v>
      </c>
      <c r="C3" s="48" t="s">
        <v>1</v>
      </c>
      <c r="D3" s="48" t="s">
        <v>3</v>
      </c>
      <c r="E3" s="50" t="s">
        <v>13</v>
      </c>
      <c r="F3" s="50"/>
      <c r="G3" s="50"/>
      <c r="H3" s="51" t="s">
        <v>12</v>
      </c>
      <c r="I3" s="51"/>
      <c r="J3" s="51"/>
      <c r="K3" s="52" t="s">
        <v>7</v>
      </c>
      <c r="L3" s="53"/>
      <c r="M3" s="53"/>
      <c r="N3" s="54"/>
    </row>
    <row r="4" spans="1:14" s="2" customFormat="1" ht="160.5" customHeight="1" x14ac:dyDescent="0.2">
      <c r="A4" s="47"/>
      <c r="B4" s="49"/>
      <c r="C4" s="49"/>
      <c r="D4" s="49"/>
      <c r="E4" s="22" t="s">
        <v>19</v>
      </c>
      <c r="F4" s="22" t="s">
        <v>20</v>
      </c>
      <c r="G4" s="22" t="s">
        <v>21</v>
      </c>
      <c r="H4" s="23" t="s">
        <v>6</v>
      </c>
      <c r="I4" s="23" t="s">
        <v>4</v>
      </c>
      <c r="J4" s="23" t="s">
        <v>5</v>
      </c>
      <c r="K4" s="24" t="s">
        <v>8</v>
      </c>
      <c r="L4" s="25" t="s">
        <v>9</v>
      </c>
      <c r="M4" s="25" t="s">
        <v>10</v>
      </c>
      <c r="N4" s="26" t="s">
        <v>11</v>
      </c>
    </row>
    <row r="5" spans="1:14" s="1" customFormat="1" ht="46.5" customHeight="1" x14ac:dyDescent="0.25">
      <c r="A5" s="20">
        <v>1</v>
      </c>
      <c r="B5" s="31" t="s">
        <v>18</v>
      </c>
      <c r="C5" s="18" t="s">
        <v>15</v>
      </c>
      <c r="D5" s="18">
        <v>1</v>
      </c>
      <c r="E5" s="18">
        <v>90000</v>
      </c>
      <c r="F5" s="18">
        <v>108000</v>
      </c>
      <c r="G5" s="18">
        <v>115000</v>
      </c>
      <c r="H5" s="21">
        <f t="shared" ref="H5" si="0">AVERAGE(E5:G5)</f>
        <v>104333.33333333333</v>
      </c>
      <c r="I5" s="18">
        <f t="shared" ref="I5" si="1">SQRT(((SUM((POWER(E5-H5,2)),(POWER(F5-H5,2)),(POWER(G5-H5,2)))/(COLUMNS(E5:G5)-1))))</f>
        <v>12897.028081435401</v>
      </c>
      <c r="J5" s="18">
        <f t="shared" ref="J5" si="2">I5/H5*100</f>
        <v>12.361368768148948</v>
      </c>
      <c r="K5" s="21">
        <f t="shared" ref="K5" si="3">((D5/3)*(SUM(E5:G5)))</f>
        <v>104333.33333333333</v>
      </c>
      <c r="L5" s="21">
        <f t="shared" ref="L5" si="4">K5/D5</f>
        <v>104333.33333333333</v>
      </c>
      <c r="M5" s="21">
        <f t="shared" ref="M5" si="5">ROUND(L5,2)</f>
        <v>104333.33</v>
      </c>
      <c r="N5" s="19">
        <f t="shared" ref="N5" si="6">M5*D5</f>
        <v>104333.33</v>
      </c>
    </row>
    <row r="6" spans="1:14" ht="15.75" x14ac:dyDescent="0.25">
      <c r="A6" s="27"/>
      <c r="B6" s="34"/>
      <c r="C6" s="27"/>
      <c r="D6" s="27"/>
      <c r="E6" s="27"/>
      <c r="F6" s="27"/>
      <c r="G6" s="27"/>
      <c r="H6" s="27"/>
      <c r="I6" s="28"/>
      <c r="J6" s="28"/>
      <c r="K6" s="28"/>
      <c r="L6" s="29"/>
      <c r="M6" s="30"/>
      <c r="N6" s="19">
        <f>SUM(N5:N5)</f>
        <v>104333.33</v>
      </c>
    </row>
    <row r="7" spans="1:14" x14ac:dyDescent="0.25">
      <c r="A7" s="17"/>
      <c r="B7" s="40"/>
      <c r="C7" s="40"/>
      <c r="D7" s="40"/>
      <c r="E7" s="40"/>
      <c r="F7" s="40"/>
      <c r="G7" s="40"/>
      <c r="H7" s="40"/>
      <c r="I7" s="40"/>
      <c r="J7" s="17"/>
      <c r="K7" s="17"/>
      <c r="L7" s="17"/>
      <c r="M7" s="17"/>
      <c r="N7" s="12"/>
    </row>
    <row r="8" spans="1:14" x14ac:dyDescent="0.25">
      <c r="A8" s="41"/>
      <c r="B8" s="41"/>
      <c r="C8" s="41"/>
      <c r="D8" s="41"/>
      <c r="E8" s="41"/>
      <c r="F8" s="41"/>
      <c r="G8" s="41"/>
      <c r="H8" s="41"/>
      <c r="I8" s="41"/>
      <c r="J8" s="41"/>
      <c r="K8" s="41"/>
      <c r="L8" s="41"/>
      <c r="M8" s="41"/>
      <c r="N8" s="41"/>
    </row>
    <row r="9" spans="1:14" x14ac:dyDescent="0.25">
      <c r="A9" s="16"/>
      <c r="B9" s="32"/>
      <c r="C9" s="16"/>
      <c r="D9" s="16"/>
      <c r="E9" s="7"/>
      <c r="F9" s="7"/>
      <c r="G9" s="7"/>
      <c r="H9" s="16"/>
      <c r="I9" s="16"/>
      <c r="J9" s="16"/>
      <c r="K9" s="16"/>
      <c r="L9" s="16"/>
      <c r="M9" s="16"/>
      <c r="N9" s="13"/>
    </row>
    <row r="10" spans="1:14" x14ac:dyDescent="0.25">
      <c r="A10" s="42" t="s">
        <v>16</v>
      </c>
      <c r="B10" s="42"/>
      <c r="C10" s="42"/>
      <c r="D10" s="42"/>
      <c r="E10" s="8"/>
      <c r="F10" s="9"/>
      <c r="G10" s="9"/>
      <c r="H10" s="14"/>
      <c r="I10" s="14"/>
      <c r="M10" s="43" t="s">
        <v>17</v>
      </c>
      <c r="N10" s="43"/>
    </row>
    <row r="11" spans="1:14" x14ac:dyDescent="0.25">
      <c r="A11" s="36"/>
      <c r="B11" s="36"/>
      <c r="C11" s="36"/>
      <c r="D11" s="36"/>
      <c r="E11" s="8"/>
      <c r="F11" s="9"/>
      <c r="G11" s="9"/>
      <c r="M11" s="43"/>
      <c r="N11" s="43"/>
    </row>
    <row r="12" spans="1:14" x14ac:dyDescent="0.25">
      <c r="A12" s="37"/>
      <c r="B12" s="37"/>
      <c r="C12" s="37"/>
      <c r="D12" s="37"/>
      <c r="E12" s="8"/>
      <c r="F12" s="9"/>
      <c r="G12" s="9"/>
    </row>
    <row r="13" spans="1:14" ht="16.5" thickBot="1" x14ac:dyDescent="0.3">
      <c r="A13" s="38"/>
      <c r="B13" s="39"/>
      <c r="C13" s="39"/>
      <c r="D13" s="39"/>
      <c r="E13" s="10"/>
      <c r="F13" s="11"/>
      <c r="G13" s="11"/>
      <c r="H13" s="5"/>
      <c r="I13" s="5"/>
      <c r="J13" s="5"/>
      <c r="K13" s="5"/>
      <c r="L13" s="5"/>
      <c r="M13" s="5"/>
      <c r="N13" s="15"/>
    </row>
  </sheetData>
  <mergeCells count="17">
    <mergeCell ref="A2:K2"/>
    <mergeCell ref="A3:A4"/>
    <mergeCell ref="B3:B4"/>
    <mergeCell ref="C3:C4"/>
    <mergeCell ref="D3:D4"/>
    <mergeCell ref="E3:G3"/>
    <mergeCell ref="H3:J3"/>
    <mergeCell ref="K3:N3"/>
    <mergeCell ref="L1:N2"/>
    <mergeCell ref="A11:D11"/>
    <mergeCell ref="A12:D12"/>
    <mergeCell ref="A13:D13"/>
    <mergeCell ref="B7:I7"/>
    <mergeCell ref="A8:N8"/>
    <mergeCell ref="A10:D10"/>
    <mergeCell ref="M10:N10"/>
    <mergeCell ref="M11:N11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5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ЗАПЧАСТИ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SaVa</dc:creator>
  <cp:lastModifiedBy>IK-10 Irina</cp:lastModifiedBy>
  <cp:lastPrinted>2026-05-13T06:27:25Z</cp:lastPrinted>
  <dcterms:created xsi:type="dcterms:W3CDTF">2014-01-15T18:15:09Z</dcterms:created>
  <dcterms:modified xsi:type="dcterms:W3CDTF">2026-05-13T06:28:27Z</dcterms:modified>
</cp:coreProperties>
</file>