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ИПА\ЕАТ\2026\Охрана 2\"/>
    </mc:Choice>
  </mc:AlternateContent>
  <xr:revisionPtr revIDLastSave="0" documentId="13_ncr:1_{7D556393-A245-4C03-85CF-E68E7A4CC074}" xr6:coauthVersionLast="36" xr6:coauthVersionMax="36" xr10:uidLastSave="{00000000-0000-0000-0000-000000000000}"/>
  <bookViews>
    <workbookView xWindow="0" yWindow="0" windowWidth="28800" windowHeight="12225" xr2:uid="{C66D87BF-BFD3-4069-8757-550CAD87BF5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M6" i="1"/>
  <c r="N6" i="1" s="1"/>
  <c r="L6" i="1"/>
  <c r="I6" i="1"/>
  <c r="J6" i="1" s="1"/>
  <c r="K6" i="1" s="1"/>
  <c r="O7" i="1" l="1"/>
  <c r="K9" i="1" l="1"/>
</calcChain>
</file>

<file path=xl/sharedStrings.xml><?xml version="1.0" encoding="utf-8"?>
<sst xmlns="http://schemas.openxmlformats.org/spreadsheetml/2006/main" count="26" uniqueCount="26">
  <si>
    <t xml:space="preserve"> ОБОСНОВАНИЕ НАЧАЛЬНОЙ (МАКСИМАЛЬНОЙ ) ЦЕНЫ КОНТРАКТА</t>
  </si>
  <si>
    <t>В соответствии со статьей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567, начальная (максимальная) цена контракта определена методом сопоставимых рыночных цен (анализа рынка):</t>
  </si>
  <si>
    <t>Расчет начальной (максимальной) цены контракта</t>
  </si>
  <si>
    <t>№</t>
  </si>
  <si>
    <t>Наименование товара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</si>
  <si>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</si>
  <si>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</si>
  <si>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</si>
  <si>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</si>
  <si>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</si>
  <si>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ОКПД 2/ КТРУ</t>
  </si>
  <si>
    <t xml:space="preserve">Средняя арифметическая цена за единицу     &lt;ц&gt; </t>
  </si>
  <si>
    <t>Среднее квадратичное отклонение</t>
  </si>
  <si>
    <t>Средняя цена за единицу изм. (руб.)</t>
  </si>
  <si>
    <t>Цена за единицу изм. с округлением (вниз) до сотых долей после запятой (руб.)</t>
  </si>
  <si>
    <t>Н(М)ЦК с учетом минимальной цены за единицу товара (руб.)</t>
  </si>
  <si>
    <t>Начальная (максимальная) цена контракта:</t>
  </si>
  <si>
    <t xml:space="preserve">Начальная (максимальная) цена контракта исходя из минимальной цены за единицу товара,  составляет: 
              </t>
  </si>
  <si>
    <r>
      <t xml:space="preserve">коэффициент вариации цен V (%)
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</si>
  <si>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</si>
  <si>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мес</t>
  </si>
  <si>
    <t>80.10.12.200</t>
  </si>
  <si>
    <t>Оказание услуг по физической охране</t>
  </si>
  <si>
    <t>КП 2  № б/н от 17.06.2026</t>
  </si>
  <si>
    <t>КП 3 б/н от 16.06.2026</t>
  </si>
  <si>
    <t>КП1  № б/н от 17.06.2026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</si>
</sst>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2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3" fillId="0" borderId="11" xfId="0" applyNumberFormat="1" applyFont="1" applyBorder="1" applyAlignment="1">
      <alignment horizontal="right" vertical="top" wrapText="1"/>
    </xf>
    <xf numFmtId="4" fontId="3" fillId="0" borderId="1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4" fontId="1" fillId="0" borderId="11" xfId="0" applyNumberFormat="1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4" fontId="3" fillId="0" borderId="7" xfId="0" applyNumberFormat="1" applyFont="1" applyBorder="1" applyAlignment="1">
      <alignment horizontal="right" vertical="top" wrapText="1"/>
    </xf>
    <xf numFmtId="4" fontId="3" fillId="0" borderId="8" xfId="0" applyNumberFormat="1" applyFont="1" applyBorder="1" applyAlignment="1">
      <alignment horizontal="right" vertical="top" wrapText="1"/>
    </xf>
    <xf numFmtId="4" fontId="3" fillId="0" borderId="9" xfId="0" applyNumberFormat="1" applyFont="1" applyBorder="1" applyAlignment="1">
      <alignment horizontal="right" vertical="top" wrapText="1"/>
    </xf>
    <xf numFmtId="0" fontId="7" fillId="2" borderId="1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2" fontId="3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4</xdr:row>
      <xdr:rowOff>1676400</xdr:rowOff>
    </xdr:from>
    <xdr:to>
      <xdr:col>11</xdr:col>
      <xdr:colOff>9525</xdr:colOff>
      <xdr:row>4</xdr:row>
      <xdr:rowOff>2000250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8B2A51F-04FA-436B-B493-3C6E5295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4762500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1371600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B91E96D2-50D4-41BA-BAA0-4110CEF8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010025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4</xdr:row>
      <xdr:rowOff>2638425</xdr:rowOff>
    </xdr:from>
    <xdr:to>
      <xdr:col>12</xdr:col>
      <xdr:colOff>76200</xdr:colOff>
      <xdr:row>4</xdr:row>
      <xdr:rowOff>3009900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F7CAEADD-D3C4-4C84-911A-32B9E8BB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5724525"/>
          <a:ext cx="2114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4</xdr:row>
      <xdr:rowOff>1914525</xdr:rowOff>
    </xdr:from>
    <xdr:to>
      <xdr:col>11</xdr:col>
      <xdr:colOff>466725</xdr:colOff>
      <xdr:row>4</xdr:row>
      <xdr:rowOff>2133600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4447AE75-1EB6-4644-B652-0D0C9BC31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7950" y="50006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</xdr:colOff>
      <xdr:row>4</xdr:row>
      <xdr:rowOff>2093119</xdr:rowOff>
    </xdr:from>
    <xdr:to>
      <xdr:col>12</xdr:col>
      <xdr:colOff>23812</xdr:colOff>
      <xdr:row>4</xdr:row>
      <xdr:rowOff>2445544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5BFD15BD-77EF-414E-9018-865A16635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5537" y="5179219"/>
          <a:ext cx="2085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0152-F55F-41D3-A3B1-A0D70C559109}">
  <dimension ref="A1:O9"/>
  <sheetViews>
    <sheetView tabSelected="1" topLeftCell="A3" workbookViewId="0">
      <selection activeCell="H5" sqref="H5"/>
    </sheetView>
  </sheetViews>
  <sheetFormatPr defaultRowHeight="15" x14ac:dyDescent="0.25"/>
  <cols>
    <col min="1" max="1" width="7.7109375" customWidth="1"/>
    <col min="2" max="2" width="15.28515625" customWidth="1"/>
    <col min="3" max="3" width="28.5703125" customWidth="1"/>
    <col min="5" max="5" width="9.28515625" bestFit="1" customWidth="1"/>
    <col min="6" max="6" width="13.5703125" customWidth="1"/>
    <col min="7" max="7" width="11.42578125" customWidth="1"/>
    <col min="8" max="8" width="11.7109375" customWidth="1"/>
    <col min="9" max="9" width="14" customWidth="1"/>
    <col min="10" max="10" width="13.5703125" customWidth="1"/>
    <col min="11" max="11" width="9.85546875" bestFit="1" customWidth="1"/>
    <col min="12" max="12" width="16.85546875" customWidth="1"/>
    <col min="13" max="13" width="13.7109375" customWidth="1"/>
    <col min="14" max="14" width="12.42578125" customWidth="1"/>
    <col min="15" max="15" width="15.140625" customWidth="1"/>
  </cols>
  <sheetData>
    <row r="1" spans="1:1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</row>
    <row r="3" spans="1:15" x14ac:dyDescent="0.25">
      <c r="A3" s="1"/>
      <c r="B3" s="2"/>
      <c r="C3" s="34" t="s"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5" x14ac:dyDescent="0.25">
      <c r="A4" s="37" t="s">
        <v>3</v>
      </c>
      <c r="B4" s="3"/>
      <c r="C4" s="39" t="s">
        <v>4</v>
      </c>
      <c r="D4" s="41" t="s">
        <v>5</v>
      </c>
      <c r="E4" s="41" t="s">
        <v>6</v>
      </c>
      <c r="F4" s="43" t="s">
        <v>7</v>
      </c>
      <c r="G4" s="43"/>
      <c r="H4" s="43"/>
      <c r="I4" s="44" t="s">
        <v>8</v>
      </c>
      <c r="J4" s="44"/>
      <c r="K4" s="44"/>
      <c r="L4" s="43" t="s">
        <v>9</v>
      </c>
      <c r="M4" s="43"/>
      <c r="N4" s="43"/>
      <c r="O4" s="43"/>
    </row>
    <row r="5" spans="1:15" ht="276" customHeight="1" thickBot="1" x14ac:dyDescent="0.3">
      <c r="A5" s="38"/>
      <c r="B5" s="4" t="s">
        <v>10</v>
      </c>
      <c r="C5" s="40"/>
      <c r="D5" s="42"/>
      <c r="E5" s="42"/>
      <c r="F5" s="5" t="s">
        <v>25</v>
      </c>
      <c r="G5" s="5" t="s">
        <v>23</v>
      </c>
      <c r="H5" s="6" t="s">
        <v>24</v>
      </c>
      <c r="I5" s="7" t="s">
        <v>11</v>
      </c>
      <c r="J5" s="7" t="s">
        <v>12</v>
      </c>
      <c r="K5" s="3" t="s">
        <v>18</v>
      </c>
      <c r="L5" s="8" t="s">
        <v>19</v>
      </c>
      <c r="M5" s="6" t="s">
        <v>13</v>
      </c>
      <c r="N5" s="6" t="s">
        <v>14</v>
      </c>
      <c r="O5" s="6" t="s">
        <v>15</v>
      </c>
    </row>
    <row r="6" spans="1:15" ht="32.25" thickBot="1" x14ac:dyDescent="0.3">
      <c r="A6" s="9">
        <v>1</v>
      </c>
      <c r="B6" s="10" t="s">
        <v>21</v>
      </c>
      <c r="C6" s="25" t="s">
        <v>22</v>
      </c>
      <c r="D6" s="11" t="s">
        <v>20</v>
      </c>
      <c r="E6" s="12">
        <v>3</v>
      </c>
      <c r="F6" s="13">
        <v>192000</v>
      </c>
      <c r="G6" s="13">
        <v>205000</v>
      </c>
      <c r="H6" s="13">
        <v>215360</v>
      </c>
      <c r="I6" s="14">
        <f t="shared" ref="I6" si="0">AVERAGE(F6:H6)</f>
        <v>204120</v>
      </c>
      <c r="J6" s="14">
        <f t="shared" ref="J6" si="1">SQRT(((SUM((POWER(H6-I6,2)),(POWER(G6-I6,2)),(POWER(F6-I6,2)),)/(COLUMNS(F6:H6)-1))))</f>
        <v>11704.836607146637</v>
      </c>
      <c r="K6" s="14">
        <f t="shared" ref="K6" si="2">J6/I6*100</f>
        <v>5.7342918906264151</v>
      </c>
      <c r="L6" s="15">
        <f t="shared" ref="L6" si="3">((E6/3)*(SUM(F6:H6)))</f>
        <v>612360</v>
      </c>
      <c r="M6" s="16">
        <f t="shared" ref="M6" si="4">(F6+G6+H6)/3</f>
        <v>204120</v>
      </c>
      <c r="N6" s="17">
        <f t="shared" ref="N6" si="5">FLOOR(M6,0.01)</f>
        <v>204120</v>
      </c>
      <c r="O6" s="17">
        <f>F6*E6</f>
        <v>576000</v>
      </c>
    </row>
    <row r="7" spans="1:15" x14ac:dyDescent="0.25">
      <c r="A7" s="26" t="s">
        <v>16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  <c r="O7" s="18">
        <f>SUM(O6:O6)</f>
        <v>576000</v>
      </c>
    </row>
    <row r="8" spans="1:15" x14ac:dyDescent="0.25">
      <c r="A8" s="19"/>
      <c r="B8" s="19"/>
      <c r="C8" s="20"/>
      <c r="D8" s="20"/>
      <c r="E8" s="20"/>
      <c r="F8" s="20"/>
      <c r="G8" s="20"/>
      <c r="H8" s="20"/>
      <c r="I8" s="20"/>
      <c r="J8" s="20"/>
      <c r="K8" s="21"/>
      <c r="L8" s="20"/>
      <c r="M8" s="20"/>
      <c r="N8" s="20"/>
      <c r="O8" s="21"/>
    </row>
    <row r="9" spans="1:15" x14ac:dyDescent="0.25">
      <c r="A9" s="22"/>
      <c r="B9" s="22"/>
      <c r="C9" s="29" t="s">
        <v>17</v>
      </c>
      <c r="D9" s="29"/>
      <c r="E9" s="29"/>
      <c r="F9" s="29"/>
      <c r="G9" s="29"/>
      <c r="H9" s="29"/>
      <c r="I9" s="29"/>
      <c r="J9" s="29"/>
      <c r="K9" s="23">
        <f>O7</f>
        <v>576000</v>
      </c>
      <c r="L9" s="24"/>
      <c r="M9" s="24"/>
      <c r="N9" s="24"/>
      <c r="O9" s="24"/>
    </row>
  </sheetData>
  <mergeCells count="12">
    <mergeCell ref="A7:N7"/>
    <mergeCell ref="C9:J9"/>
    <mergeCell ref="A1:O1"/>
    <mergeCell ref="A2:O2"/>
    <mergeCell ref="C3:O3"/>
    <mergeCell ref="A4:A5"/>
    <mergeCell ref="C4:C5"/>
    <mergeCell ref="D4:D5"/>
    <mergeCell ref="E4:E5"/>
    <mergeCell ref="F4:H4"/>
    <mergeCell ref="I4:K4"/>
    <mergeCell ref="L4:O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LIHanin</dc:creator>
  <cp:lastModifiedBy>LIHanin</cp:lastModifiedBy>
  <dcterms:created xsi:type="dcterms:W3CDTF">2025-05-28T08:19:28Z</dcterms:created>
  <dcterms:modified xsi:type="dcterms:W3CDTF">2026-06-24T08:10:27Z</dcterms:modified>
</cp:coreProperties>
</file>