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ки\трубы Чистяков\"/>
    </mc:Choice>
  </mc:AlternateContent>
  <xr:revisionPtr revIDLastSave="0" documentId="13_ncr:1_{50403816-00D3-42C0-BEC3-7B096324C2A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3" l="1"/>
  <c r="I24" i="3" s="1"/>
  <c r="J24" i="3" s="1"/>
  <c r="K24" i="3" s="1"/>
  <c r="G23" i="3"/>
  <c r="I23" i="3" s="1"/>
  <c r="J23" i="3" s="1"/>
  <c r="K23" i="3" s="1"/>
  <c r="G22" i="3"/>
  <c r="I22" i="3" s="1"/>
  <c r="J22" i="3" s="1"/>
  <c r="K22" i="3" s="1"/>
  <c r="G21" i="3"/>
  <c r="H21" i="3" s="1"/>
  <c r="H22" i="3" l="1"/>
  <c r="H24" i="3"/>
  <c r="I21" i="3"/>
  <c r="J21" i="3" s="1"/>
  <c r="K21" i="3" s="1"/>
  <c r="H23" i="3"/>
  <c r="G20" i="3" l="1"/>
  <c r="I20" i="3" s="1"/>
  <c r="J20" i="3" s="1"/>
  <c r="K20" i="3" s="1"/>
  <c r="G19" i="3"/>
  <c r="I19" i="3" s="1"/>
  <c r="J19" i="3" s="1"/>
  <c r="K19" i="3" s="1"/>
  <c r="G18" i="3"/>
  <c r="H18" i="3" s="1"/>
  <c r="G17" i="3"/>
  <c r="I17" i="3" s="1"/>
  <c r="J17" i="3" s="1"/>
  <c r="K17" i="3" s="1"/>
  <c r="G16" i="3"/>
  <c r="I16" i="3" s="1"/>
  <c r="J16" i="3" s="1"/>
  <c r="K16" i="3" s="1"/>
  <c r="G15" i="3"/>
  <c r="I15" i="3" s="1"/>
  <c r="J15" i="3" s="1"/>
  <c r="K15" i="3" s="1"/>
  <c r="G14" i="3"/>
  <c r="H14" i="3" s="1"/>
  <c r="G13" i="3"/>
  <c r="H13" i="3" s="1"/>
  <c r="G12" i="3"/>
  <c r="I12" i="3" s="1"/>
  <c r="J12" i="3" s="1"/>
  <c r="K12" i="3" s="1"/>
  <c r="G11" i="3"/>
  <c r="I11" i="3" s="1"/>
  <c r="J11" i="3" s="1"/>
  <c r="K11" i="3" s="1"/>
  <c r="G10" i="3"/>
  <c r="H10" i="3" s="1"/>
  <c r="G9" i="3"/>
  <c r="H9" i="3" s="1"/>
  <c r="G8" i="3"/>
  <c r="I8" i="3" s="1"/>
  <c r="J8" i="3" s="1"/>
  <c r="K8" i="3" s="1"/>
  <c r="H19" i="3" l="1"/>
  <c r="I18" i="3"/>
  <c r="J18" i="3" s="1"/>
  <c r="K18" i="3" s="1"/>
  <c r="H17" i="3"/>
  <c r="H15" i="3"/>
  <c r="I14" i="3"/>
  <c r="J14" i="3" s="1"/>
  <c r="K14" i="3" s="1"/>
  <c r="I13" i="3"/>
  <c r="J13" i="3" s="1"/>
  <c r="K13" i="3" s="1"/>
  <c r="I10" i="3"/>
  <c r="J10" i="3" s="1"/>
  <c r="K10" i="3" s="1"/>
  <c r="I9" i="3"/>
  <c r="J9" i="3" s="1"/>
  <c r="K9" i="3" s="1"/>
  <c r="H11" i="3"/>
  <c r="H8" i="3"/>
  <c r="H12" i="3"/>
  <c r="H16" i="3"/>
  <c r="H20" i="3"/>
  <c r="H25" i="3" l="1"/>
</calcChain>
</file>

<file path=xl/sharedStrings.xml><?xml version="1.0" encoding="utf-8"?>
<sst xmlns="http://schemas.openxmlformats.org/spreadsheetml/2006/main" count="65" uniqueCount="50">
  <si>
    <t>«УТВЕРЖДАЮ»
Начальник ФКУ ИК-17 ГУФСИН России
по Нижегородской области
полковник внутренней службы
_________________А.В. Аношин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</si>
  <si>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</si>
  <si>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</si>
  <si>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rPr>
        <sz val="11"/>
        <color theme="1"/>
        <rFont val="Times New Roman"/>
        <charset val="204"/>
      </rP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charset val="204"/>
      </rPr>
      <t xml:space="preserve">  </t>
    </r>
  </si>
  <si>
    <t>Описание объекта закупки</t>
  </si>
  <si>
    <t>Части и принадлежности для автотранспортных средств прочие, а именно:</t>
  </si>
  <si>
    <t>Наименование объекта закупки</t>
  </si>
  <si>
    <t>Ед.изм.</t>
  </si>
  <si>
    <t>К-ВО (n) (шт)</t>
  </si>
  <si>
    <t>ИИ 1 (ц1)</t>
  </si>
  <si>
    <t>ИИ 2 (ц1)</t>
  </si>
  <si>
    <t>ИИ 3 (ц3)</t>
  </si>
  <si>
    <t>Средняя цена (&lt;ц&gt;)  (руб)</t>
  </si>
  <si>
    <t>НМЦК (руб)</t>
  </si>
  <si>
    <t>Расчет</t>
  </si>
  <si>
    <t>Среднее квадратичное отклонение (σ)</t>
  </si>
  <si>
    <t>Коэффициент вариации (V)</t>
  </si>
  <si>
    <t>шт</t>
  </si>
  <si>
    <t>ИИ – источник информации;</t>
  </si>
  <si>
    <t>&lt; ц &gt; - средняя арифметическая величина цены единицы товара;</t>
  </si>
  <si>
    <r>
      <rPr>
        <i/>
        <sz val="11"/>
        <color theme="1"/>
        <rFont val="Times New Roman"/>
        <charset val="204"/>
      </rPr>
      <t>V-</t>
    </r>
    <r>
      <rPr>
        <sz val="11"/>
        <color theme="1"/>
        <rFont val="Times New Roman"/>
        <charset val="204"/>
      </rPr>
      <t>коэффициент вариации;</t>
    </r>
  </si>
  <si>
    <r>
      <rPr>
        <i/>
        <sz val="11"/>
        <color theme="1"/>
        <rFont val="Times New Roman"/>
        <charset val="204"/>
      </rPr>
      <t>σ –</t>
    </r>
    <r>
      <rPr>
        <sz val="11"/>
        <color theme="1"/>
        <rFont val="Times New Roman"/>
        <charset val="204"/>
      </rPr>
      <t>среднее квадратичное отклонение;</t>
    </r>
  </si>
  <si>
    <r>
      <rPr>
        <i/>
        <sz val="11"/>
        <color theme="1"/>
        <rFont val="Times New Roman"/>
        <charset val="204"/>
      </rPr>
      <t xml:space="preserve">n- </t>
    </r>
    <r>
      <rPr>
        <sz val="11"/>
        <color theme="1"/>
        <rFont val="Times New Roman"/>
        <charset val="204"/>
      </rPr>
      <t>количество значений, используемых в расчете;</t>
    </r>
  </si>
  <si>
    <r>
      <rPr>
        <i/>
        <sz val="11"/>
        <color theme="1"/>
        <rFont val="Times New Roman"/>
        <charset val="204"/>
      </rPr>
      <t xml:space="preserve">НМЦК- </t>
    </r>
    <r>
      <rPr>
        <sz val="11"/>
        <color theme="1"/>
        <rFont val="Times New Roman"/>
        <charset val="204"/>
      </rPr>
      <t>начальная максимальная цена контракта</t>
    </r>
  </si>
  <si>
    <t>Источники получения информации:</t>
  </si>
  <si>
    <t>Дата подготовки обоснования НМЦК:        30.01.2017 года</t>
  </si>
  <si>
    <t>Работник контрактной службы/контрактный управляющий:_________________________</t>
  </si>
  <si>
    <t>Приложение № __ к Государственному контракту от "____"_____________2026г. №</t>
  </si>
  <si>
    <t>Труба полипропиленовая 50мм</t>
  </si>
  <si>
    <t>Труба полипропиленовая 32мм</t>
  </si>
  <si>
    <t>Труба полипропиленовая 25мм</t>
  </si>
  <si>
    <t>Муфта комб. разъем (амер.) вн.р.  50х1 1/2"</t>
  </si>
  <si>
    <t>Муфта комб. разъем (амер.) вн 32</t>
  </si>
  <si>
    <t>Муфта комб. разъем  вн.р.  25х3/4"</t>
  </si>
  <si>
    <t>Тройник 50*32*50</t>
  </si>
  <si>
    <t>Тройник 50*25*50</t>
  </si>
  <si>
    <t>Тройник 32x25x32 (40шт)</t>
  </si>
  <si>
    <t>Тройник 32х32х32</t>
  </si>
  <si>
    <t>Угол 90 гр. 25</t>
  </si>
  <si>
    <t>Угол 90 гр. 50</t>
  </si>
  <si>
    <t>Угол 90 гр. 32</t>
  </si>
  <si>
    <t>Угол 45 гр. 32</t>
  </si>
  <si>
    <t>кран шаровый 32мм</t>
  </si>
  <si>
    <t>Муфта соединительная 50мм</t>
  </si>
  <si>
    <t>Муфта соединительная 32 мм</t>
  </si>
  <si>
    <t>м</t>
  </si>
  <si>
    <t>В результате исследования начальная (максимальная) цена контракта составила 181 809,31 руб.</t>
  </si>
  <si>
    <r>
      <t>Источник информации 3</t>
    </r>
    <r>
      <rPr>
        <sz val="12"/>
        <color theme="1"/>
        <rFont val="Times New Roman"/>
        <charset val="204"/>
      </rPr>
      <t>: №  212  от 29.07.2026</t>
    </r>
  </si>
  <si>
    <r>
      <t>Источник информации 2</t>
    </r>
    <r>
      <rPr>
        <sz val="12"/>
        <color theme="1"/>
        <rFont val="Times New Roman"/>
        <charset val="204"/>
      </rPr>
      <t>:  №  211  от 29.07.2026</t>
    </r>
  </si>
  <si>
    <r>
      <t>Источник информации 1</t>
    </r>
    <r>
      <rPr>
        <sz val="12"/>
        <color theme="1"/>
        <rFont val="Times New Roman"/>
        <charset val="204"/>
      </rPr>
      <t>:  № 210  от 29.07.2026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</si>
</sst>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7" x14ac:knownFonts="1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u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 applyAlignment="1">
      <alignment wrapText="1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5" fillId="2" borderId="0" xfId="0" applyFont="1" applyFill="1" applyAlignment="1">
      <alignment vertical="top" wrapText="1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0" xfId="0" applyFont="1" applyAlignment="1"/>
    <xf numFmtId="0" fontId="2" fillId="0" borderId="0" xfId="0" applyFont="1" applyAlignment="1">
      <alignment horizontal="justify"/>
    </xf>
    <xf numFmtId="165" fontId="13" fillId="0" borderId="0" xfId="0" applyNumberFormat="1" applyFont="1"/>
    <xf numFmtId="0" fontId="1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2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5" fillId="3" borderId="12" xfId="0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3" borderId="12" xfId="0" applyFont="1" applyFill="1" applyBorder="1" applyAlignment="1">
      <alignment horizontal="right" vertical="center" wrapText="1"/>
    </xf>
    <xf numFmtId="0" fontId="16" fillId="3" borderId="13" xfId="0" applyFont="1" applyFill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1"/>
  <sheetViews>
    <sheetView tabSelected="1" view="pageBreakPreview" topLeftCell="A18" zoomScaleNormal="100" workbookViewId="0">
      <selection activeCell="K44" sqref="K44"/>
    </sheetView>
  </sheetViews>
  <sheetFormatPr defaultColWidth="9" defaultRowHeight="15" x14ac:dyDescent="0.25"/>
  <cols>
    <col min="1" max="1" width="37.85546875" customWidth="1"/>
    <col min="2" max="2" width="5" customWidth="1"/>
    <col min="3" max="3" width="7.42578125" customWidth="1"/>
    <col min="4" max="4" width="10" customWidth="1"/>
    <col min="5" max="5" width="11.28515625" customWidth="1"/>
    <col min="6" max="6" width="10" customWidth="1"/>
    <col min="7" max="7" width="13.7109375" customWidth="1"/>
    <col min="8" max="8" width="13.85546875" customWidth="1"/>
    <col min="9" max="9" width="12.140625" customWidth="1"/>
    <col min="10" max="10" width="15.42578125" customWidth="1"/>
    <col min="11" max="11" width="15.5703125" customWidth="1"/>
  </cols>
  <sheetData>
    <row r="1" spans="1:13" ht="18.75" x14ac:dyDescent="0.3">
      <c r="B1" s="32" t="s">
        <v>27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ht="82.5" customHeight="1" x14ac:dyDescent="0.25"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ht="39.75" customHeight="1" x14ac:dyDescent="0.2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2"/>
      <c r="M3" s="2"/>
    </row>
    <row r="4" spans="1:13" ht="37.5" customHeight="1" x14ac:dyDescent="0.25">
      <c r="A4" s="1" t="s">
        <v>2</v>
      </c>
      <c r="B4" s="36" t="s">
        <v>3</v>
      </c>
      <c r="C4" s="37"/>
      <c r="D4" s="37"/>
      <c r="E4" s="37"/>
      <c r="F4" s="37"/>
      <c r="G4" s="37"/>
      <c r="H4" s="37"/>
      <c r="I4" s="37"/>
      <c r="J4" s="37"/>
      <c r="K4" s="38"/>
      <c r="L4" s="2"/>
      <c r="M4" s="2"/>
    </row>
    <row r="5" spans="1:13" ht="15" hidden="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0.75" customHeight="1" x14ac:dyDescent="0.25">
      <c r="A6" s="3" t="s">
        <v>4</v>
      </c>
      <c r="B6" s="39" t="s">
        <v>5</v>
      </c>
      <c r="C6" s="40"/>
      <c r="D6" s="40"/>
      <c r="E6" s="40"/>
      <c r="F6" s="40"/>
      <c r="G6" s="40"/>
      <c r="H6" s="40"/>
      <c r="I6" s="40"/>
      <c r="J6" s="40"/>
      <c r="K6" s="40"/>
      <c r="L6" s="2"/>
      <c r="M6" s="2"/>
    </row>
    <row r="7" spans="1:13" ht="75" customHeight="1" thickBot="1" x14ac:dyDescent="0.3">
      <c r="A7" s="4" t="s">
        <v>6</v>
      </c>
      <c r="B7" s="5" t="s">
        <v>7</v>
      </c>
      <c r="C7" s="5" t="s">
        <v>8</v>
      </c>
      <c r="D7" s="4" t="s">
        <v>9</v>
      </c>
      <c r="E7" s="4" t="s">
        <v>10</v>
      </c>
      <c r="F7" s="4" t="s">
        <v>11</v>
      </c>
      <c r="G7" s="6" t="s">
        <v>12</v>
      </c>
      <c r="H7" s="4" t="s">
        <v>13</v>
      </c>
      <c r="I7" s="4" t="s">
        <v>14</v>
      </c>
      <c r="J7" s="5" t="s">
        <v>15</v>
      </c>
      <c r="K7" s="5" t="s">
        <v>16</v>
      </c>
      <c r="L7" s="2"/>
      <c r="M7" s="2"/>
    </row>
    <row r="8" spans="1:13" ht="33.75" customHeight="1" thickBot="1" x14ac:dyDescent="0.3">
      <c r="A8" s="41" t="s">
        <v>28</v>
      </c>
      <c r="B8" s="44" t="s">
        <v>45</v>
      </c>
      <c r="C8" s="5">
        <v>30</v>
      </c>
      <c r="D8" s="19">
        <v>450.87</v>
      </c>
      <c r="E8" s="7">
        <v>663.8</v>
      </c>
      <c r="F8" s="8">
        <v>703.6</v>
      </c>
      <c r="G8" s="9">
        <f t="shared" ref="G8:G20" si="0">(D8+E8+F8)/3</f>
        <v>606.09</v>
      </c>
      <c r="H8" s="9">
        <f t="shared" ref="H8:H20" si="1">C8*G8</f>
        <v>18182.7</v>
      </c>
      <c r="I8" s="13">
        <f t="shared" ref="I8:I20" si="2">((G8-D8)*(G8-D8)+(G8-E8)*(G8-E8)+(G8-F8)*(G8-F8))/2</f>
        <v>18465.946299999996</v>
      </c>
      <c r="J8" s="14">
        <f t="shared" ref="J8:J20" si="3">SQRT(I8)</f>
        <v>135.88946353562514</v>
      </c>
      <c r="K8" s="13">
        <f t="shared" ref="K8:K20" si="4">J8/G8*100</f>
        <v>22.420674080685234</v>
      </c>
      <c r="L8" s="2"/>
      <c r="M8" s="2"/>
    </row>
    <row r="9" spans="1:13" ht="27" customHeight="1" thickBot="1" x14ac:dyDescent="0.3">
      <c r="A9" s="42" t="s">
        <v>29</v>
      </c>
      <c r="B9" s="45" t="s">
        <v>45</v>
      </c>
      <c r="C9" s="5">
        <v>470</v>
      </c>
      <c r="D9" s="19">
        <v>183.94</v>
      </c>
      <c r="E9" s="7">
        <v>236.6</v>
      </c>
      <c r="F9" s="8">
        <v>251</v>
      </c>
      <c r="G9" s="9">
        <f t="shared" si="0"/>
        <v>223.84666666666666</v>
      </c>
      <c r="H9" s="9">
        <f t="shared" si="1"/>
        <v>105207.93333333333</v>
      </c>
      <c r="I9" s="13">
        <f t="shared" si="2"/>
        <v>1246.2465333333334</v>
      </c>
      <c r="J9" s="14">
        <f t="shared" si="3"/>
        <v>35.302217116398417</v>
      </c>
      <c r="K9" s="13">
        <f t="shared" si="4"/>
        <v>15.77071378461376</v>
      </c>
      <c r="L9" s="2"/>
      <c r="M9" s="2"/>
    </row>
    <row r="10" spans="1:13" ht="26.25" customHeight="1" thickBot="1" x14ac:dyDescent="0.3">
      <c r="A10" s="43" t="s">
        <v>30</v>
      </c>
      <c r="B10" s="46" t="s">
        <v>45</v>
      </c>
      <c r="C10" s="5">
        <v>260</v>
      </c>
      <c r="D10" s="19">
        <v>109.26</v>
      </c>
      <c r="E10" s="7">
        <v>160</v>
      </c>
      <c r="F10" s="8">
        <v>170</v>
      </c>
      <c r="G10" s="9">
        <f t="shared" si="0"/>
        <v>146.41999999999999</v>
      </c>
      <c r="H10" s="9">
        <f t="shared" si="1"/>
        <v>38069.199999999997</v>
      </c>
      <c r="I10" s="13">
        <f t="shared" si="2"/>
        <v>1060.6491999999998</v>
      </c>
      <c r="J10" s="14">
        <f t="shared" si="3"/>
        <v>32.567609675872745</v>
      </c>
      <c r="K10" s="13">
        <f t="shared" si="4"/>
        <v>22.242596418435152</v>
      </c>
      <c r="L10" s="2"/>
      <c r="M10" s="2"/>
    </row>
    <row r="11" spans="1:13" ht="22.5" customHeight="1" thickBot="1" x14ac:dyDescent="0.3">
      <c r="A11" s="43" t="s">
        <v>31</v>
      </c>
      <c r="B11" s="46" t="s">
        <v>17</v>
      </c>
      <c r="C11" s="5">
        <v>2</v>
      </c>
      <c r="D11" s="19">
        <v>1120.26</v>
      </c>
      <c r="E11" s="7">
        <v>1184.5</v>
      </c>
      <c r="F11" s="8">
        <v>1256</v>
      </c>
      <c r="G11" s="9">
        <f t="shared" si="0"/>
        <v>1186.92</v>
      </c>
      <c r="H11" s="9">
        <f t="shared" si="1"/>
        <v>2373.84</v>
      </c>
      <c r="I11" s="13">
        <f t="shared" si="2"/>
        <v>4610.7292000000007</v>
      </c>
      <c r="J11" s="14">
        <f t="shared" si="3"/>
        <v>67.902350474781073</v>
      </c>
      <c r="K11" s="13">
        <f t="shared" si="4"/>
        <v>5.7208868731490812</v>
      </c>
      <c r="L11" s="2"/>
      <c r="M11" s="2"/>
    </row>
    <row r="12" spans="1:13" ht="33" customHeight="1" thickBot="1" x14ac:dyDescent="0.3">
      <c r="A12" s="43" t="s">
        <v>32</v>
      </c>
      <c r="B12" s="46" t="s">
        <v>17</v>
      </c>
      <c r="C12" s="5">
        <v>9</v>
      </c>
      <c r="D12" s="19">
        <v>380.33</v>
      </c>
      <c r="E12" s="7">
        <v>346.8</v>
      </c>
      <c r="F12" s="8">
        <v>368</v>
      </c>
      <c r="G12" s="9">
        <f t="shared" si="0"/>
        <v>365.04333333333335</v>
      </c>
      <c r="H12" s="9">
        <f t="shared" si="1"/>
        <v>3285.3900000000003</v>
      </c>
      <c r="I12" s="13">
        <f t="shared" si="2"/>
        <v>287.62163333333285</v>
      </c>
      <c r="J12" s="14">
        <f t="shared" si="3"/>
        <v>16.9594113498474</v>
      </c>
      <c r="K12" s="13">
        <f t="shared" si="4"/>
        <v>4.6458625048662894</v>
      </c>
      <c r="L12" s="2"/>
      <c r="M12" s="2"/>
    </row>
    <row r="13" spans="1:13" ht="33" customHeight="1" thickBot="1" x14ac:dyDescent="0.3">
      <c r="A13" s="43" t="s">
        <v>33</v>
      </c>
      <c r="B13" s="46" t="s">
        <v>17</v>
      </c>
      <c r="C13" s="5">
        <v>25</v>
      </c>
      <c r="D13" s="19">
        <v>110.64</v>
      </c>
      <c r="E13" s="7">
        <v>128.5</v>
      </c>
      <c r="F13" s="8">
        <v>136.5</v>
      </c>
      <c r="G13" s="9">
        <f t="shared" si="0"/>
        <v>125.21333333333332</v>
      </c>
      <c r="H13" s="9">
        <f t="shared" si="1"/>
        <v>3130.333333333333</v>
      </c>
      <c r="I13" s="13">
        <f t="shared" si="2"/>
        <v>175.28653333333332</v>
      </c>
      <c r="J13" s="14">
        <f t="shared" si="3"/>
        <v>13.239582067925458</v>
      </c>
      <c r="K13" s="13">
        <f t="shared" si="4"/>
        <v>10.573620009524113</v>
      </c>
      <c r="L13" s="2"/>
      <c r="M13" s="2"/>
    </row>
    <row r="14" spans="1:13" ht="33" customHeight="1" thickBot="1" x14ac:dyDescent="0.3">
      <c r="A14" s="43" t="s">
        <v>34</v>
      </c>
      <c r="B14" s="46" t="s">
        <v>17</v>
      </c>
      <c r="C14" s="5">
        <v>4</v>
      </c>
      <c r="D14" s="19">
        <v>106.49</v>
      </c>
      <c r="E14" s="7">
        <v>98.5</v>
      </c>
      <c r="F14" s="8">
        <v>104.5</v>
      </c>
      <c r="G14" s="9">
        <f t="shared" si="0"/>
        <v>103.16333333333334</v>
      </c>
      <c r="H14" s="9">
        <f t="shared" si="1"/>
        <v>412.65333333333336</v>
      </c>
      <c r="I14" s="13">
        <f t="shared" si="2"/>
        <v>17.300033333333317</v>
      </c>
      <c r="J14" s="14">
        <f t="shared" si="3"/>
        <v>4.1593308756737928</v>
      </c>
      <c r="K14" s="13">
        <f t="shared" si="4"/>
        <v>4.031791859840828</v>
      </c>
      <c r="L14" s="2"/>
      <c r="M14" s="2"/>
    </row>
    <row r="15" spans="1:13" ht="33" customHeight="1" thickBot="1" x14ac:dyDescent="0.3">
      <c r="A15" s="43" t="s">
        <v>35</v>
      </c>
      <c r="B15" s="46" t="s">
        <v>17</v>
      </c>
      <c r="C15" s="5">
        <v>12</v>
      </c>
      <c r="D15" s="19">
        <v>107.88</v>
      </c>
      <c r="E15" s="7">
        <v>104.5</v>
      </c>
      <c r="F15" s="8">
        <v>111</v>
      </c>
      <c r="G15" s="9">
        <f t="shared" si="0"/>
        <v>107.79333333333334</v>
      </c>
      <c r="H15" s="9">
        <f t="shared" si="1"/>
        <v>1293.52</v>
      </c>
      <c r="I15" s="13">
        <f t="shared" si="2"/>
        <v>10.568133333333334</v>
      </c>
      <c r="J15" s="14">
        <f t="shared" si="3"/>
        <v>3.2508665511419159</v>
      </c>
      <c r="K15" s="13">
        <f t="shared" si="4"/>
        <v>3.0158326592324038</v>
      </c>
      <c r="L15" s="2"/>
      <c r="M15" s="2"/>
    </row>
    <row r="16" spans="1:13" ht="33" customHeight="1" thickBot="1" x14ac:dyDescent="0.3">
      <c r="A16" s="43" t="s">
        <v>36</v>
      </c>
      <c r="B16" s="46" t="s">
        <v>17</v>
      </c>
      <c r="C16" s="5">
        <v>15</v>
      </c>
      <c r="D16" s="19">
        <v>31.81</v>
      </c>
      <c r="E16" s="7">
        <v>126</v>
      </c>
      <c r="F16" s="8">
        <v>133.6</v>
      </c>
      <c r="G16" s="9">
        <f t="shared" si="0"/>
        <v>97.136666666666656</v>
      </c>
      <c r="H16" s="9">
        <f t="shared" si="1"/>
        <v>1457.0499999999997</v>
      </c>
      <c r="I16" s="13">
        <f t="shared" si="2"/>
        <v>3215.1200333333327</v>
      </c>
      <c r="J16" s="14">
        <f t="shared" si="3"/>
        <v>56.702028476354641</v>
      </c>
      <c r="K16" s="13">
        <f t="shared" si="4"/>
        <v>58.373455073286415</v>
      </c>
      <c r="L16" s="2"/>
      <c r="M16" s="2"/>
    </row>
    <row r="17" spans="1:13" ht="33" customHeight="1" thickBot="1" x14ac:dyDescent="0.3">
      <c r="A17" s="43" t="s">
        <v>37</v>
      </c>
      <c r="B17" s="46" t="s">
        <v>17</v>
      </c>
      <c r="C17" s="5">
        <v>7</v>
      </c>
      <c r="D17" s="19">
        <v>37.340000000000003</v>
      </c>
      <c r="E17" s="7">
        <v>30</v>
      </c>
      <c r="F17" s="8">
        <v>31.8</v>
      </c>
      <c r="G17" s="9">
        <f t="shared" si="0"/>
        <v>33.046666666666667</v>
      </c>
      <c r="H17" s="9">
        <f t="shared" si="1"/>
        <v>231.32666666666665</v>
      </c>
      <c r="I17" s="13">
        <f t="shared" si="2"/>
        <v>14.634533333333348</v>
      </c>
      <c r="J17" s="14">
        <f t="shared" si="3"/>
        <v>3.8255108591315419</v>
      </c>
      <c r="K17" s="13">
        <f t="shared" si="4"/>
        <v>11.576086924949189</v>
      </c>
      <c r="L17" s="2"/>
      <c r="M17" s="2"/>
    </row>
    <row r="18" spans="1:13" ht="33" customHeight="1" thickBot="1" x14ac:dyDescent="0.3">
      <c r="A18" s="43" t="s">
        <v>38</v>
      </c>
      <c r="B18" s="46" t="s">
        <v>17</v>
      </c>
      <c r="C18" s="5">
        <v>30</v>
      </c>
      <c r="D18" s="19">
        <v>13.83</v>
      </c>
      <c r="E18" s="7">
        <v>14.5</v>
      </c>
      <c r="F18" s="8">
        <v>15.4</v>
      </c>
      <c r="G18" s="9">
        <f t="shared" si="0"/>
        <v>14.576666666666666</v>
      </c>
      <c r="H18" s="9">
        <f t="shared" si="1"/>
        <v>437.3</v>
      </c>
      <c r="I18" s="13">
        <f t="shared" si="2"/>
        <v>0.62063333333333359</v>
      </c>
      <c r="J18" s="14">
        <f t="shared" si="3"/>
        <v>0.78780285181848231</v>
      </c>
      <c r="K18" s="13">
        <f t="shared" si="4"/>
        <v>5.4045473484002908</v>
      </c>
      <c r="L18" s="2"/>
      <c r="M18" s="2"/>
    </row>
    <row r="19" spans="1:13" ht="33" customHeight="1" thickBot="1" x14ac:dyDescent="0.3">
      <c r="A19" s="43" t="s">
        <v>39</v>
      </c>
      <c r="B19" s="46" t="s">
        <v>17</v>
      </c>
      <c r="C19" s="5">
        <v>6</v>
      </c>
      <c r="D19" s="19">
        <v>94.05</v>
      </c>
      <c r="E19" s="7">
        <v>86.5</v>
      </c>
      <c r="F19" s="8">
        <v>91.7</v>
      </c>
      <c r="G19" s="9">
        <f t="shared" si="0"/>
        <v>90.75</v>
      </c>
      <c r="H19" s="9">
        <f t="shared" si="1"/>
        <v>544.5</v>
      </c>
      <c r="I19" s="13">
        <f t="shared" si="2"/>
        <v>14.927499999999993</v>
      </c>
      <c r="J19" s="14">
        <f t="shared" si="3"/>
        <v>3.863612299390299</v>
      </c>
      <c r="K19" s="13">
        <f t="shared" si="4"/>
        <v>4.2574240213667212</v>
      </c>
      <c r="L19" s="2"/>
      <c r="M19" s="2"/>
    </row>
    <row r="20" spans="1:13" ht="36" customHeight="1" thickBot="1" x14ac:dyDescent="0.3">
      <c r="A20" s="43" t="s">
        <v>40</v>
      </c>
      <c r="B20" s="46" t="s">
        <v>17</v>
      </c>
      <c r="C20" s="5">
        <v>24</v>
      </c>
      <c r="D20" s="19">
        <v>27.66</v>
      </c>
      <c r="E20" s="7">
        <v>25.5</v>
      </c>
      <c r="F20" s="8">
        <v>27.1</v>
      </c>
      <c r="G20" s="9">
        <f t="shared" si="0"/>
        <v>26.75333333333333</v>
      </c>
      <c r="H20" s="9">
        <f t="shared" si="1"/>
        <v>642.07999999999993</v>
      </c>
      <c r="I20" s="13">
        <f t="shared" si="2"/>
        <v>1.2565333333333339</v>
      </c>
      <c r="J20" s="14">
        <f t="shared" si="3"/>
        <v>1.1209519763724645</v>
      </c>
      <c r="K20" s="13">
        <f t="shared" si="4"/>
        <v>4.1899525655586762</v>
      </c>
      <c r="L20" s="2"/>
      <c r="M20" s="2"/>
    </row>
    <row r="21" spans="1:13" ht="36" customHeight="1" thickBot="1" x14ac:dyDescent="0.3">
      <c r="A21" s="43" t="s">
        <v>41</v>
      </c>
      <c r="B21" s="46" t="s">
        <v>17</v>
      </c>
      <c r="C21" s="5">
        <v>5</v>
      </c>
      <c r="D21" s="19">
        <v>22.13</v>
      </c>
      <c r="E21" s="7">
        <v>24</v>
      </c>
      <c r="F21" s="8">
        <v>25.5</v>
      </c>
      <c r="G21" s="9">
        <f t="shared" ref="G21:G24" si="5">(D21+E21+F21)/3</f>
        <v>23.876666666666665</v>
      </c>
      <c r="H21" s="9">
        <f t="shared" ref="H21:H24" si="6">C21*G21</f>
        <v>119.38333333333333</v>
      </c>
      <c r="I21" s="13">
        <f t="shared" ref="I21:I24" si="7">((G21-D21)*(G21-D21)+(G21-E21)*(G21-E21)+(G21-F21)*(G21-F21))/2</f>
        <v>2.8506333333333349</v>
      </c>
      <c r="J21" s="14">
        <f t="shared" ref="J21:J24" si="8">SQRT(I21)</f>
        <v>1.6883818683382426</v>
      </c>
      <c r="K21" s="13">
        <f t="shared" ref="K21:K24" si="9">J21/G21*100</f>
        <v>7.0712628856829927</v>
      </c>
      <c r="L21" s="2"/>
      <c r="M21" s="2"/>
    </row>
    <row r="22" spans="1:13" ht="36" customHeight="1" thickBot="1" x14ac:dyDescent="0.3">
      <c r="A22" s="43" t="s">
        <v>42</v>
      </c>
      <c r="B22" s="46" t="s">
        <v>17</v>
      </c>
      <c r="C22" s="5">
        <v>10</v>
      </c>
      <c r="D22" s="19">
        <v>145.22</v>
      </c>
      <c r="E22" s="7">
        <v>498</v>
      </c>
      <c r="F22" s="8">
        <v>528</v>
      </c>
      <c r="G22" s="9">
        <f t="shared" si="5"/>
        <v>390.40666666666669</v>
      </c>
      <c r="H22" s="9">
        <f t="shared" si="6"/>
        <v>3904.0666666666671</v>
      </c>
      <c r="I22" s="13">
        <f t="shared" si="7"/>
        <v>45312.376133333339</v>
      </c>
      <c r="J22" s="14">
        <f t="shared" si="8"/>
        <v>212.86703862583644</v>
      </c>
      <c r="K22" s="13">
        <f t="shared" si="9"/>
        <v>54.524437413765924</v>
      </c>
      <c r="L22" s="2"/>
      <c r="M22" s="2"/>
    </row>
    <row r="23" spans="1:13" ht="36" customHeight="1" thickBot="1" x14ac:dyDescent="0.3">
      <c r="A23" s="43" t="s">
        <v>43</v>
      </c>
      <c r="B23" s="46" t="s">
        <v>17</v>
      </c>
      <c r="C23" s="5">
        <v>10</v>
      </c>
      <c r="D23" s="19">
        <v>51.17</v>
      </c>
      <c r="E23" s="7">
        <v>60</v>
      </c>
      <c r="F23" s="8">
        <v>63.6</v>
      </c>
      <c r="G23" s="9">
        <f t="shared" si="5"/>
        <v>58.256666666666668</v>
      </c>
      <c r="H23" s="9">
        <f t="shared" si="6"/>
        <v>582.56666666666672</v>
      </c>
      <c r="I23" s="13">
        <f t="shared" si="7"/>
        <v>40.905633333333327</v>
      </c>
      <c r="J23" s="14">
        <f t="shared" si="8"/>
        <v>6.3957511938265181</v>
      </c>
      <c r="K23" s="13">
        <f t="shared" si="9"/>
        <v>10.978573886524892</v>
      </c>
      <c r="L23" s="2"/>
      <c r="M23" s="2"/>
    </row>
    <row r="24" spans="1:13" ht="36" customHeight="1" thickBot="1" x14ac:dyDescent="0.3">
      <c r="A24" s="43" t="s">
        <v>44</v>
      </c>
      <c r="B24" s="46" t="s">
        <v>17</v>
      </c>
      <c r="C24" s="5">
        <v>80</v>
      </c>
      <c r="D24" s="19">
        <v>17.98</v>
      </c>
      <c r="E24" s="7">
        <v>26.5</v>
      </c>
      <c r="F24" s="8">
        <v>28.1</v>
      </c>
      <c r="G24" s="9">
        <f t="shared" si="5"/>
        <v>24.193333333333339</v>
      </c>
      <c r="H24" s="9">
        <f t="shared" si="6"/>
        <v>1935.4666666666672</v>
      </c>
      <c r="I24" s="13">
        <f t="shared" si="7"/>
        <v>29.594133333333335</v>
      </c>
      <c r="J24" s="14">
        <f t="shared" si="8"/>
        <v>5.4400490193869881</v>
      </c>
      <c r="K24" s="13">
        <f t="shared" si="9"/>
        <v>22.485735820006838</v>
      </c>
      <c r="L24" s="2"/>
      <c r="M24" s="2"/>
    </row>
    <row r="25" spans="1:13" ht="15.75" x14ac:dyDescent="0.25">
      <c r="A25" s="26"/>
      <c r="B25" s="26"/>
      <c r="C25" s="26"/>
      <c r="D25" s="26"/>
      <c r="E25" s="26"/>
      <c r="F25" s="26"/>
      <c r="G25" s="27"/>
      <c r="H25" s="10">
        <f>SUM(H8:H24)</f>
        <v>181809.30999999997</v>
      </c>
      <c r="I25" s="15"/>
      <c r="J25" s="15"/>
      <c r="K25" s="15"/>
      <c r="L25" s="2"/>
      <c r="M25" s="2"/>
    </row>
    <row r="26" spans="1:13" x14ac:dyDescent="0.25">
      <c r="A26" s="28" t="s">
        <v>46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"/>
      <c r="M26" s="2"/>
    </row>
    <row r="27" spans="1:13" x14ac:dyDescent="0.25">
      <c r="A27" s="30" t="s">
        <v>18</v>
      </c>
      <c r="B27" s="30"/>
      <c r="C27" s="30"/>
      <c r="D27" s="30"/>
      <c r="E27" s="2"/>
      <c r="F27" s="2"/>
      <c r="G27" s="2"/>
      <c r="H27" s="11"/>
      <c r="I27" s="2"/>
      <c r="J27" s="2"/>
      <c r="K27" s="2"/>
      <c r="L27" s="2"/>
      <c r="M27" s="2"/>
    </row>
    <row r="28" spans="1:13" x14ac:dyDescent="0.25">
      <c r="A28" s="31" t="s">
        <v>19</v>
      </c>
      <c r="B28" s="31"/>
      <c r="C28" s="31"/>
      <c r="D28" s="31"/>
      <c r="E28" s="31"/>
      <c r="F28" s="31"/>
      <c r="G28" s="31"/>
      <c r="H28" s="2"/>
      <c r="I28" s="16"/>
      <c r="J28" s="16"/>
      <c r="K28" s="2"/>
      <c r="L28" s="2"/>
      <c r="M28" s="2"/>
    </row>
    <row r="29" spans="1:13" x14ac:dyDescent="0.25">
      <c r="A29" s="24" t="s">
        <v>20</v>
      </c>
      <c r="B29" s="24"/>
      <c r="C29" s="24"/>
      <c r="D29" s="24"/>
      <c r="E29" s="2"/>
      <c r="F29" s="2"/>
      <c r="G29" s="2"/>
      <c r="H29" s="2"/>
      <c r="I29" s="2"/>
      <c r="J29" s="17"/>
      <c r="K29" s="2"/>
      <c r="L29" s="2"/>
      <c r="M29" s="2"/>
    </row>
    <row r="30" spans="1:13" x14ac:dyDescent="0.25">
      <c r="A30" s="24" t="s">
        <v>21</v>
      </c>
      <c r="B30" s="24"/>
      <c r="C30" s="24"/>
      <c r="D30" s="24"/>
      <c r="E30" s="24"/>
      <c r="F30" s="2"/>
      <c r="G30" s="2"/>
      <c r="H30" s="2"/>
      <c r="I30" s="2"/>
      <c r="J30" s="17"/>
      <c r="K30" s="2"/>
      <c r="L30" s="2"/>
      <c r="M30" s="2"/>
    </row>
    <row r="31" spans="1:13" x14ac:dyDescent="0.25">
      <c r="A31" s="24" t="s">
        <v>22</v>
      </c>
      <c r="B31" s="24"/>
      <c r="C31" s="24"/>
      <c r="D31" s="24"/>
      <c r="E31" s="24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4" t="s">
        <v>23</v>
      </c>
      <c r="B32" s="24"/>
      <c r="C32" s="24"/>
      <c r="D32" s="24"/>
      <c r="E32" s="24"/>
      <c r="F32" s="24"/>
      <c r="G32" s="2"/>
      <c r="H32" s="2"/>
      <c r="I32" s="2"/>
      <c r="J32" s="2"/>
      <c r="K32" s="2"/>
      <c r="L32" s="2"/>
      <c r="M32" s="2"/>
    </row>
    <row r="33" spans="1:13" x14ac:dyDescent="0.25">
      <c r="A33" s="25" t="s">
        <v>24</v>
      </c>
      <c r="B33" s="25"/>
      <c r="C33" s="25"/>
      <c r="D33" s="25"/>
      <c r="E33" s="25"/>
      <c r="F33" s="25"/>
      <c r="G33" s="25"/>
      <c r="H33" s="25"/>
      <c r="I33" s="25"/>
      <c r="J33" s="25"/>
      <c r="K33" s="2"/>
      <c r="L33" s="2"/>
      <c r="M33" s="2"/>
    </row>
    <row r="34" spans="1:13" ht="23.25" customHeight="1" x14ac:dyDescent="0.25">
      <c r="A34" s="22" t="s">
        <v>49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"/>
      <c r="M34" s="2"/>
    </row>
    <row r="35" spans="1:13" ht="30" hidden="1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2"/>
      <c r="M35" s="2"/>
    </row>
    <row r="36" spans="1:13" ht="15.75" customHeight="1" x14ac:dyDescent="0.25">
      <c r="A36" s="22" t="s">
        <v>48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"/>
      <c r="M36" s="2"/>
    </row>
    <row r="37" spans="1:13" ht="13.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"/>
      <c r="M37" s="2"/>
    </row>
    <row r="38" spans="1:13" ht="15.75" hidden="1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"/>
      <c r="M38" s="2"/>
    </row>
    <row r="39" spans="1:13" ht="4.5" customHeight="1" x14ac:dyDescent="0.25">
      <c r="A39" s="22" t="s">
        <v>47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"/>
      <c r="M39" s="2"/>
    </row>
    <row r="40" spans="1:13" ht="10.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"/>
      <c r="M40" s="2"/>
    </row>
    <row r="41" spans="1:13" ht="0.7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"/>
      <c r="M41" s="2"/>
    </row>
    <row r="42" spans="1:13" hidden="1" x14ac:dyDescent="0.25">
      <c r="A42" s="20" t="s">
        <v>25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.75" x14ac:dyDescent="0.25">
      <c r="A44" s="21" t="s">
        <v>26</v>
      </c>
      <c r="B44" s="21"/>
      <c r="C44" s="21"/>
      <c r="D44" s="21"/>
      <c r="E44" s="21"/>
      <c r="F44" s="2"/>
      <c r="G44" s="2"/>
      <c r="H44" s="2"/>
      <c r="I44" s="2"/>
      <c r="J44" s="2"/>
      <c r="K44" s="18">
        <v>46232</v>
      </c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</sheetData>
  <mergeCells count="19">
    <mergeCell ref="B1:K1"/>
    <mergeCell ref="B2:K2"/>
    <mergeCell ref="A3:K3"/>
    <mergeCell ref="B4:K4"/>
    <mergeCell ref="B6:K6"/>
    <mergeCell ref="A25:G25"/>
    <mergeCell ref="A26:K26"/>
    <mergeCell ref="A27:D27"/>
    <mergeCell ref="A28:G28"/>
    <mergeCell ref="A29:D29"/>
    <mergeCell ref="A42:K42"/>
    <mergeCell ref="A44:E44"/>
    <mergeCell ref="A36:K38"/>
    <mergeCell ref="A39:K41"/>
    <mergeCell ref="A30:E30"/>
    <mergeCell ref="A31:E31"/>
    <mergeCell ref="A32:F32"/>
    <mergeCell ref="A33:J33"/>
    <mergeCell ref="A34:K34"/>
  </mergeCells>
  <pageMargins left="0.70866141732283505" right="0.70866141732283505" top="0.37" bottom="0.19" header="0.31496062992126" footer="0.31496062992126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2026-03-23T13:12:00Z</cp:lastPrinted>
  <dcterms:created xsi:type="dcterms:W3CDTF">2014-03-03T05:25:00Z</dcterms:created>
  <dcterms:modified xsi:type="dcterms:W3CDTF">2026-07-29T07:06:36Z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64BA7EFFEDC6404686BF829AEA15561F_13</vt:lpwstr>
  </property>
  <property fmtid="{D5CDD505-2E9C-101B-9397-08002B2CF9AE}" pid="3" name="KSOProductBuildVer">
    <vt:lpwstr>1049-12.2.0.20782</vt:lpwstr>
  </property>
</Properties>
</file>