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523181A6-AA36-41CE-90B8-CC5B43EE7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8" l="1"/>
  <c r="L15" i="8"/>
  <c r="M15" i="8" s="1"/>
  <c r="N15" i="8" s="1"/>
  <c r="O15" i="8" s="1"/>
  <c r="J15" i="8"/>
  <c r="I15" i="8"/>
  <c r="L14" i="8"/>
  <c r="M14" i="8" s="1"/>
  <c r="N14" i="8" s="1"/>
  <c r="O14" i="8" s="1"/>
  <c r="J14" i="8"/>
  <c r="I14" i="8"/>
  <c r="L13" i="8"/>
  <c r="M13" i="8" s="1"/>
  <c r="N13" i="8" s="1"/>
  <c r="O13" i="8" s="1"/>
  <c r="J13" i="8"/>
  <c r="I13" i="8"/>
  <c r="L12" i="8"/>
  <c r="M12" i="8" s="1"/>
  <c r="N12" i="8" s="1"/>
  <c r="O12" i="8" s="1"/>
  <c r="J12" i="8"/>
  <c r="I12" i="8"/>
  <c r="L11" i="8"/>
  <c r="M11" i="8" s="1"/>
  <c r="N11" i="8" s="1"/>
  <c r="O11" i="8" s="1"/>
  <c r="J11" i="8"/>
  <c r="I11" i="8"/>
  <c r="L10" i="8"/>
  <c r="M10" i="8" s="1"/>
  <c r="N10" i="8" s="1"/>
  <c r="O10" i="8" s="1"/>
  <c r="J10" i="8"/>
  <c r="I10" i="8"/>
  <c r="L9" i="8"/>
  <c r="M9" i="8" s="1"/>
  <c r="N9" i="8" s="1"/>
  <c r="O9" i="8" s="1"/>
  <c r="J9" i="8"/>
  <c r="I9" i="8"/>
  <c r="L16" i="8"/>
  <c r="M16" i="8" s="1"/>
  <c r="N16" i="8" s="1"/>
  <c r="O16" i="8" s="1"/>
  <c r="J16" i="8"/>
  <c r="I16" i="8"/>
  <c r="K15" i="8" l="1"/>
  <c r="K13" i="8"/>
  <c r="K14" i="8"/>
  <c r="K12" i="8"/>
  <c r="K10" i="8"/>
  <c r="K11" i="8"/>
  <c r="K9" i="8"/>
  <c r="K16" i="8"/>
  <c r="I18" i="8" l="1"/>
</calcChain>
</file>

<file path=xl/sharedStrings.xml><?xml version="1.0" encoding="utf-8"?>
<sst xmlns="http://schemas.openxmlformats.org/spreadsheetml/2006/main" count="43" uniqueCount="34">
  <si>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</si>
  <si>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</si>
  <si>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</si>
  <si>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</si>
  <si>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</si>
  <si>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</si>
  <si>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</si>
  <si>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</si>
  <si>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</si>
  <si>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</si>
  <si>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</si>
  <si>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</si>
  <si>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</si>
  <si>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</si>
  <si>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</si>
  <si>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</si>
  <si>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</si>
  <si>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</si>
  <si>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</si>
  <si>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</si>
  <si>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</si>
  <si>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>Цена включает в себя затраты, связанные с выполнением работ, уплату налогов, сборов и других обязательных платежей.</t>
  </si>
  <si>
    <t xml:space="preserve">   </t>
  </si>
  <si>
    <t xml:space="preserve">Ценовое предложение </t>
  </si>
  <si>
    <t xml:space="preserve">«Общие вопросы охраны труда и функционирования системы управления охраной труда»
в 2026 году (16 часов) </t>
  </si>
  <si>
    <t>«Оказание первой помощи при несчастных случаях на производстве» для сотрудников ФГБУК НИМ РАХ в 2026 году (8 часов)</t>
  </si>
  <si>
    <t xml:space="preserve">«Обучение безопасным методам и приемам выполнения работ при воздействии вредных, опасных производственных факторов, источников опасности, идентифицированных в рамках спецоценки и оценки профрисков» в 2026 году для сотрудников ФГБУК НИМ РАХ (16 часов) </t>
  </si>
  <si>
    <t xml:space="preserve">«Обучение работников использованию (применению) средств индивидуальной защиты (СИЗ)» в 2026 году для сотрудников ФГБУК НИМ РАХ (8 часов) </t>
  </si>
  <si>
    <t>чел</t>
  </si>
  <si>
    <t>Обоснование нмцк на оказание услуг по обучению руководителей и специалистов ФГБУК НИМ РАХ в области охраны труда 
в области охраны труда</t>
  </si>
  <si>
    <t>«Обучение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актами» для сотрудников ФГБУК НИМ РАХ в 2026 году «Безопасные методы и приемы выполнения работ в электроустановках» (3 часа)</t>
  </si>
  <si>
    <t>«Обучение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актами» для сотрудников ФГБУК НИМ РАХ в 2026 году «Безопасные методы и приемы работ с ручным инструментом, в том числе с пиротехническим» (3 часа)</t>
  </si>
  <si>
    <t>«Обучение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актами» для сотрудников ФГБУК НИМ РАХ в 2026 году «Безопасные методы и приемы выполнения работ на высоте» (3 часа)</t>
  </si>
  <si>
    <t>«Обучение безопасным методам и приёмам выполнения работ повышенной опасности, к которым предъявляются дополнительные требования в соответствии с нормативными правовыми актами» для сотрудников ФГБУК НИМ РАХ в 2026 году «Безопасные методы и приемы работ в непосредственной близости от полотна или проезжей части эксплуатируемых автомобильных и железных дорог» (3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</si>
</sst>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4" borderId="0" xfId="0" applyFont="1" applyFill="1"/>
    <xf numFmtId="0" fontId="12" fillId="4" borderId="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 justifyLastLine="1"/>
    </xf>
    <xf numFmtId="0" fontId="14" fillId="4" borderId="1" xfId="0" applyFont="1" applyFill="1" applyBorder="1" applyAlignment="1">
      <alignment horizontal="center" vertical="center" justifyLastLine="1"/>
    </xf>
    <xf numFmtId="10" fontId="14" fillId="4" borderId="1" xfId="0" applyNumberFormat="1" applyFont="1" applyFill="1" applyBorder="1" applyAlignment="1">
      <alignment horizontal="center" vertical="center" justifyLastLine="1"/>
    </xf>
    <xf numFmtId="2" fontId="14" fillId="4" borderId="1" xfId="0" applyNumberFormat="1" applyFont="1" applyFill="1" applyBorder="1" applyAlignment="1">
      <alignment horizontal="center" vertical="center" wrapText="1" justifyLastLine="1"/>
    </xf>
    <xf numFmtId="165" fontId="14" fillId="4" borderId="1" xfId="0" applyNumberFormat="1" applyFont="1" applyFill="1" applyBorder="1" applyAlignment="1">
      <alignment horizontal="center" vertical="center" wrapText="1" justifyLastLine="1"/>
    </xf>
    <xf numFmtId="4" fontId="14" fillId="4" borderId="1" xfId="0" applyNumberFormat="1" applyFont="1" applyFill="1" applyBorder="1" applyAlignment="1">
      <alignment horizontal="center" vertical="center" wrapText="1" justifyLastLine="1"/>
    </xf>
    <xf numFmtId="0" fontId="12" fillId="4" borderId="0" xfId="0" applyFont="1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zoomScaleNormal="100" workbookViewId="0">
      <selection activeCell="O17" sqref="O17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x14ac:dyDescent="0.25">
      <c r="J1" s="2" t="s">
        <v>22</v>
      </c>
    </row>
    <row r="2" spans="1:15" ht="15.75" x14ac:dyDescent="0.25">
      <c r="J2" s="2"/>
      <c r="M2" s="52"/>
      <c r="N2" s="52"/>
      <c r="O2" s="52"/>
    </row>
    <row r="3" spans="1:15" ht="15.75" x14ac:dyDescent="0.2">
      <c r="A3" s="60" t="s">
        <v>29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5.7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15.75" x14ac:dyDescent="0.2">
      <c r="A5" s="69" t="s">
        <v>20</v>
      </c>
      <c r="B5" s="57"/>
      <c r="C5" s="72" t="s">
        <v>17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</row>
    <row r="6" spans="1:15" ht="15.75" x14ac:dyDescent="0.2">
      <c r="A6" s="69" t="s">
        <v>19</v>
      </c>
      <c r="B6" s="57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5" x14ac:dyDescent="0.2">
      <c r="A7" s="62" t="s">
        <v>1</v>
      </c>
      <c r="B7" s="62" t="s">
        <v>18</v>
      </c>
      <c r="C7" s="64" t="s">
        <v>2</v>
      </c>
      <c r="D7" s="66" t="s">
        <v>0</v>
      </c>
      <c r="E7" s="68" t="s">
        <v>3</v>
      </c>
      <c r="F7" s="68"/>
      <c r="G7" s="68"/>
      <c r="H7" s="68"/>
      <c r="I7" s="58" t="s">
        <v>4</v>
      </c>
      <c r="J7" s="58"/>
      <c r="K7" s="58"/>
      <c r="L7" s="59" t="s">
        <v>5</v>
      </c>
      <c r="M7" s="59"/>
      <c r="N7" s="59"/>
      <c r="O7" s="59"/>
    </row>
    <row r="8" spans="1:15" ht="139.5" thickBot="1" x14ac:dyDescent="0.25">
      <c r="A8" s="63"/>
      <c r="B8" s="63"/>
      <c r="C8" s="65"/>
      <c r="D8" s="67"/>
      <c r="E8" s="23" t="s">
        <v>23</v>
      </c>
      <c r="F8" s="23" t="s">
        <v>23</v>
      </c>
      <c r="G8" s="23" t="s">
        <v>23</v>
      </c>
      <c r="H8" s="21" t="s">
        <v>6</v>
      </c>
      <c r="I8" s="19" t="s">
        <v>7</v>
      </c>
      <c r="J8" s="20" t="s">
        <v>8</v>
      </c>
      <c r="K8" s="20" t="s">
        <v>9</v>
      </c>
      <c r="L8" s="20" t="s">
        <v>10</v>
      </c>
      <c r="M8" s="21" t="s">
        <v>11</v>
      </c>
      <c r="N8" s="21" t="s">
        <v>12</v>
      </c>
      <c r="O8" s="21" t="s">
        <v>13</v>
      </c>
    </row>
    <row r="9" spans="1:15" ht="75.75" thickBot="1" x14ac:dyDescent="0.25">
      <c r="A9" s="25">
        <v>1</v>
      </c>
      <c r="B9" s="33" t="s">
        <v>24</v>
      </c>
      <c r="C9" s="36" t="s">
        <v>28</v>
      </c>
      <c r="D9" s="25">
        <v>13</v>
      </c>
      <c r="E9" s="32">
        <v>2000</v>
      </c>
      <c r="F9" s="32">
        <v>1500</v>
      </c>
      <c r="G9" s="32">
        <v>2000</v>
      </c>
      <c r="H9" s="25">
        <v>3</v>
      </c>
      <c r="I9" s="27">
        <f t="shared" ref="I9:I15" si="0">AVERAGE(E9:G9)</f>
        <v>1833.3333333333333</v>
      </c>
      <c r="J9" s="28">
        <f t="shared" ref="J9:J15" si="1">STDEV(E9:G9)</f>
        <v>288.67513459481233</v>
      </c>
      <c r="K9" s="29">
        <f t="shared" ref="K9:K15" si="2">J9/I9</f>
        <v>0.1574591643244431</v>
      </c>
      <c r="L9" s="30">
        <f t="shared" ref="L9" si="3">((D9/H9)*(SUM(E9:G9)))</f>
        <v>23833.333333333332</v>
      </c>
      <c r="M9" s="31">
        <f t="shared" ref="M9:M15" si="4">L9/D9</f>
        <v>1833.3333333333333</v>
      </c>
      <c r="N9" s="26">
        <f t="shared" ref="N9:N15" si="5">ROUND(M9,2)</f>
        <v>1833.33</v>
      </c>
      <c r="O9" s="26">
        <f t="shared" ref="O9" si="6">N9*D9</f>
        <v>23833.29</v>
      </c>
    </row>
    <row r="10" spans="1:15" s="40" customFormat="1" ht="75.75" thickBot="1" x14ac:dyDescent="0.25">
      <c r="A10" s="25">
        <v>2</v>
      </c>
      <c r="B10" s="38" t="s">
        <v>25</v>
      </c>
      <c r="C10" s="39" t="s">
        <v>28</v>
      </c>
      <c r="D10" s="25">
        <v>20</v>
      </c>
      <c r="E10" s="32">
        <v>2000</v>
      </c>
      <c r="F10" s="32">
        <v>2000</v>
      </c>
      <c r="G10" s="32">
        <v>1500</v>
      </c>
      <c r="H10" s="25">
        <v>3</v>
      </c>
      <c r="I10" s="27">
        <f t="shared" si="0"/>
        <v>1833.3333333333333</v>
      </c>
      <c r="J10" s="28">
        <f t="shared" si="1"/>
        <v>288.67513459481233</v>
      </c>
      <c r="K10" s="29">
        <f t="shared" si="2"/>
        <v>0.1574591643244431</v>
      </c>
      <c r="L10" s="30">
        <f t="shared" ref="L10:L11" si="7">((D10/H10)*(SUM(E10:G10)))</f>
        <v>36666.666666666672</v>
      </c>
      <c r="M10" s="31">
        <f t="shared" si="4"/>
        <v>1833.3333333333335</v>
      </c>
      <c r="N10" s="26">
        <f t="shared" si="5"/>
        <v>1833.33</v>
      </c>
      <c r="O10" s="26">
        <f t="shared" ref="O10:O16" si="8">N10*D10</f>
        <v>36666.6</v>
      </c>
    </row>
    <row r="11" spans="1:15" ht="180.75" thickBot="1" x14ac:dyDescent="0.25">
      <c r="A11" s="25">
        <v>3</v>
      </c>
      <c r="B11" s="33" t="s">
        <v>26</v>
      </c>
      <c r="C11" s="37" t="s">
        <v>28</v>
      </c>
      <c r="D11" s="25">
        <v>20</v>
      </c>
      <c r="E11" s="32">
        <v>2000</v>
      </c>
      <c r="F11" s="32">
        <v>1500</v>
      </c>
      <c r="G11" s="32">
        <v>2000</v>
      </c>
      <c r="H11" s="25">
        <v>3</v>
      </c>
      <c r="I11" s="27">
        <f t="shared" si="0"/>
        <v>1833.3333333333333</v>
      </c>
      <c r="J11" s="28">
        <f t="shared" si="1"/>
        <v>288.67513459481233</v>
      </c>
      <c r="K11" s="29">
        <f t="shared" si="2"/>
        <v>0.1574591643244431</v>
      </c>
      <c r="L11" s="30">
        <f t="shared" si="7"/>
        <v>36666.666666666672</v>
      </c>
      <c r="M11" s="31">
        <f t="shared" si="4"/>
        <v>1833.3333333333335</v>
      </c>
      <c r="N11" s="26">
        <f t="shared" si="5"/>
        <v>1833.33</v>
      </c>
      <c r="O11" s="26">
        <f t="shared" si="8"/>
        <v>36666.6</v>
      </c>
    </row>
    <row r="12" spans="1:15" s="40" customFormat="1" ht="105.75" thickBot="1" x14ac:dyDescent="0.25">
      <c r="A12" s="25">
        <v>4</v>
      </c>
      <c r="B12" s="38" t="s">
        <v>27</v>
      </c>
      <c r="C12" s="39" t="s">
        <v>28</v>
      </c>
      <c r="D12" s="25">
        <v>8</v>
      </c>
      <c r="E12" s="32">
        <v>1200</v>
      </c>
      <c r="F12" s="32">
        <v>1500</v>
      </c>
      <c r="G12" s="32">
        <v>1500</v>
      </c>
      <c r="H12" s="25">
        <v>3</v>
      </c>
      <c r="I12" s="27">
        <f t="shared" si="0"/>
        <v>1400</v>
      </c>
      <c r="J12" s="28">
        <f t="shared" si="1"/>
        <v>173.20508075688772</v>
      </c>
      <c r="K12" s="29">
        <f t="shared" si="2"/>
        <v>0.12371791482634838</v>
      </c>
      <c r="L12" s="30">
        <f t="shared" ref="L12:L15" si="9">((D12/H12)*(SUM(E12:G12)))</f>
        <v>11200</v>
      </c>
      <c r="M12" s="31">
        <f t="shared" si="4"/>
        <v>1400</v>
      </c>
      <c r="N12" s="26">
        <f t="shared" si="5"/>
        <v>1400</v>
      </c>
      <c r="O12" s="26">
        <f t="shared" si="8"/>
        <v>11200</v>
      </c>
    </row>
    <row r="13" spans="1:15" s="51" customFormat="1" ht="210.75" thickBot="1" x14ac:dyDescent="0.25">
      <c r="A13" s="41">
        <v>5</v>
      </c>
      <c r="B13" s="42" t="s">
        <v>30</v>
      </c>
      <c r="C13" s="43" t="s">
        <v>28</v>
      </c>
      <c r="D13" s="41">
        <v>1</v>
      </c>
      <c r="E13" s="44">
        <v>1500</v>
      </c>
      <c r="F13" s="44">
        <v>1500</v>
      </c>
      <c r="G13" s="44">
        <v>1800</v>
      </c>
      <c r="H13" s="41">
        <v>3</v>
      </c>
      <c r="I13" s="45">
        <f t="shared" si="0"/>
        <v>1600</v>
      </c>
      <c r="J13" s="46">
        <f t="shared" si="1"/>
        <v>173.20508075688772</v>
      </c>
      <c r="K13" s="47">
        <f t="shared" si="2"/>
        <v>0.10825317547305482</v>
      </c>
      <c r="L13" s="48">
        <f t="shared" si="9"/>
        <v>1600</v>
      </c>
      <c r="M13" s="49">
        <f t="shared" si="4"/>
        <v>1600</v>
      </c>
      <c r="N13" s="50">
        <f t="shared" si="5"/>
        <v>1600</v>
      </c>
      <c r="O13" s="50">
        <f t="shared" si="8"/>
        <v>1600</v>
      </c>
    </row>
    <row r="14" spans="1:15" s="51" customFormat="1" ht="225.75" thickBot="1" x14ac:dyDescent="0.25">
      <c r="A14" s="41">
        <v>6</v>
      </c>
      <c r="B14" s="42" t="s">
        <v>31</v>
      </c>
      <c r="C14" s="43" t="s">
        <v>28</v>
      </c>
      <c r="D14" s="41">
        <v>6</v>
      </c>
      <c r="E14" s="44">
        <v>1500</v>
      </c>
      <c r="F14" s="44">
        <v>1500</v>
      </c>
      <c r="G14" s="44">
        <v>2000</v>
      </c>
      <c r="H14" s="41">
        <v>3</v>
      </c>
      <c r="I14" s="45">
        <f t="shared" si="0"/>
        <v>1666.6666666666667</v>
      </c>
      <c r="J14" s="46">
        <f t="shared" si="1"/>
        <v>288.67513459481313</v>
      </c>
      <c r="K14" s="47">
        <f t="shared" si="2"/>
        <v>0.17320508075688787</v>
      </c>
      <c r="L14" s="48">
        <f t="shared" si="9"/>
        <v>10000</v>
      </c>
      <c r="M14" s="49">
        <f t="shared" si="4"/>
        <v>1666.6666666666667</v>
      </c>
      <c r="N14" s="50">
        <f t="shared" si="5"/>
        <v>1666.67</v>
      </c>
      <c r="O14" s="50">
        <f t="shared" si="8"/>
        <v>10000.02</v>
      </c>
    </row>
    <row r="15" spans="1:15" s="51" customFormat="1" ht="195.75" thickBot="1" x14ac:dyDescent="0.25">
      <c r="A15" s="41">
        <v>7</v>
      </c>
      <c r="B15" s="42" t="s">
        <v>32</v>
      </c>
      <c r="C15" s="43" t="s">
        <v>28</v>
      </c>
      <c r="D15" s="41">
        <v>7</v>
      </c>
      <c r="E15" s="44">
        <v>1900</v>
      </c>
      <c r="F15" s="44">
        <v>1500</v>
      </c>
      <c r="G15" s="44">
        <v>1500</v>
      </c>
      <c r="H15" s="41">
        <v>3</v>
      </c>
      <c r="I15" s="45">
        <f t="shared" si="0"/>
        <v>1633.3333333333333</v>
      </c>
      <c r="J15" s="46">
        <f t="shared" si="1"/>
        <v>230.94010767585064</v>
      </c>
      <c r="K15" s="47">
        <f t="shared" si="2"/>
        <v>0.14139190265868407</v>
      </c>
      <c r="L15" s="48">
        <f t="shared" si="9"/>
        <v>11433.333333333334</v>
      </c>
      <c r="M15" s="49">
        <f t="shared" si="4"/>
        <v>1633.3333333333335</v>
      </c>
      <c r="N15" s="50">
        <f t="shared" si="5"/>
        <v>1633.33</v>
      </c>
      <c r="O15" s="50">
        <f t="shared" si="8"/>
        <v>11433.31</v>
      </c>
    </row>
    <row r="16" spans="1:15" s="51" customFormat="1" ht="255.75" thickBot="1" x14ac:dyDescent="0.25">
      <c r="A16" s="41">
        <v>8</v>
      </c>
      <c r="B16" s="42" t="s">
        <v>33</v>
      </c>
      <c r="C16" s="43" t="s">
        <v>28</v>
      </c>
      <c r="D16" s="41">
        <v>2</v>
      </c>
      <c r="E16" s="44">
        <v>1500</v>
      </c>
      <c r="F16" s="44">
        <v>1500</v>
      </c>
      <c r="G16" s="44">
        <v>1500</v>
      </c>
      <c r="H16" s="41">
        <v>3</v>
      </c>
      <c r="I16" s="45">
        <f t="shared" ref="I16" si="10">AVERAGE(E16:G16)</f>
        <v>1500</v>
      </c>
      <c r="J16" s="46">
        <f t="shared" ref="J16" si="11">STDEV(E16:G16)</f>
        <v>0</v>
      </c>
      <c r="K16" s="47">
        <f t="shared" ref="K16" si="12">J16/I16</f>
        <v>0</v>
      </c>
      <c r="L16" s="48">
        <f t="shared" ref="L16" si="13">((D16/H16)*(SUM(E16:G16)))</f>
        <v>3000</v>
      </c>
      <c r="M16" s="49">
        <f t="shared" ref="M16" si="14">L16/D16</f>
        <v>1500</v>
      </c>
      <c r="N16" s="50">
        <f t="shared" ref="N16" si="15">ROUND(M16,2)</f>
        <v>1500</v>
      </c>
      <c r="O16" s="50">
        <f t="shared" si="8"/>
        <v>3000</v>
      </c>
    </row>
    <row r="17" spans="1:16" x14ac:dyDescent="0.2">
      <c r="A17" s="3"/>
      <c r="B17" s="34"/>
      <c r="C17" s="4"/>
      <c r="D17" s="4"/>
      <c r="E17" s="35"/>
      <c r="F17" s="5"/>
      <c r="G17" s="5"/>
      <c r="H17" s="6"/>
      <c r="I17" s="7"/>
      <c r="J17" s="8"/>
      <c r="K17" s="9"/>
      <c r="L17" s="10"/>
      <c r="M17" s="24"/>
      <c r="N17" s="10" t="s">
        <v>14</v>
      </c>
      <c r="O17" s="11">
        <f>SUM(O16+O15+O14+O13+O12+O11+O10+O9)</f>
        <v>134399.82</v>
      </c>
    </row>
    <row r="18" spans="1:16" ht="15.75" x14ac:dyDescent="0.2">
      <c r="A18" s="53" t="s">
        <v>15</v>
      </c>
      <c r="B18" s="53"/>
      <c r="C18" s="53"/>
      <c r="D18" s="53"/>
      <c r="E18" s="53"/>
      <c r="F18" s="53"/>
      <c r="G18" s="53"/>
      <c r="H18" s="53"/>
      <c r="I18" s="12">
        <f>O17</f>
        <v>134399.82</v>
      </c>
      <c r="J18" s="13" t="s">
        <v>16</v>
      </c>
      <c r="K18" s="13"/>
      <c r="L18" s="13"/>
      <c r="M18" s="13"/>
      <c r="N18" s="13"/>
      <c r="O18" s="12"/>
    </row>
    <row r="19" spans="1:16" s="14" customFormat="1" x14ac:dyDescent="0.25">
      <c r="A19" s="54" t="s">
        <v>21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1:16" s="15" customFormat="1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1:16" s="14" customFormat="1" ht="15.75" x14ac:dyDescent="0.25">
      <c r="A21" s="55"/>
      <c r="B21" s="55"/>
      <c r="C21" s="70"/>
      <c r="D21" s="70"/>
      <c r="E21" s="70"/>
      <c r="F21" s="70"/>
      <c r="G21" s="70"/>
      <c r="H21" s="70"/>
      <c r="I21" s="70"/>
      <c r="J21" s="16"/>
      <c r="K21" s="16"/>
      <c r="L21" s="16"/>
      <c r="M21" s="16"/>
      <c r="N21" s="16"/>
      <c r="O21" s="16"/>
    </row>
    <row r="22" spans="1:16" s="14" customFormat="1" ht="15.75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16"/>
      <c r="P22" s="17"/>
    </row>
    <row r="23" spans="1:16" ht="15.75" x14ac:dyDescent="0.25">
      <c r="A23" s="75"/>
      <c r="B23" s="75"/>
      <c r="C23" s="2"/>
      <c r="D23" s="2"/>
      <c r="E23" s="2"/>
      <c r="F23" s="2"/>
      <c r="G23" s="2"/>
      <c r="H23" s="2"/>
      <c r="J23" s="75"/>
      <c r="K23" s="75"/>
    </row>
    <row r="24" spans="1:16" s="16" customFormat="1" ht="15.75" x14ac:dyDescent="0.25">
      <c r="A24" s="70"/>
      <c r="B24" s="70"/>
      <c r="C24" s="70"/>
      <c r="D24" s="70"/>
      <c r="E24" s="70"/>
      <c r="F24" s="70"/>
      <c r="G24" s="70"/>
      <c r="H24" s="18"/>
    </row>
    <row r="25" spans="1:16" s="16" customFormat="1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7" spans="1:16" s="16" customFormat="1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22">
    <mergeCell ref="A24:G24"/>
    <mergeCell ref="C21:I21"/>
    <mergeCell ref="A22:N22"/>
    <mergeCell ref="A6:B6"/>
    <mergeCell ref="C5:O5"/>
    <mergeCell ref="A23:B23"/>
    <mergeCell ref="J23:K23"/>
    <mergeCell ref="M2:O2"/>
    <mergeCell ref="A18:H18"/>
    <mergeCell ref="A19:O19"/>
    <mergeCell ref="A20:O20"/>
    <mergeCell ref="A21:B21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2026-08-13T10:04:38Z</dcterms:modified>
</cp:coreProperties>
</file>