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4050" tabRatio="749"/>
  </bookViews>
  <sheets>
    <sheet name="НМЦК " sheetId="35" r:id="rId1"/>
  </sheets>
  <definedNames>
    <definedName name="_xlnm.Print_Area" localSheetId="0">'НМЦК '!$A$5:$N$7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5" l="1"/>
  <c r="F9" i="35"/>
  <c r="F10" i="35"/>
  <c r="F11" i="35"/>
  <c r="F12" i="35" l="1"/>
  <c r="H8" i="35"/>
  <c r="J8" i="35"/>
  <c r="K8" i="35"/>
  <c r="L8" i="35" s="1"/>
  <c r="H9" i="35"/>
  <c r="J9" i="35"/>
  <c r="K9" i="35"/>
  <c r="L9" i="35" s="1"/>
  <c r="H10" i="35"/>
  <c r="J10" i="35"/>
  <c r="K10" i="35"/>
  <c r="L10" i="35" s="1"/>
  <c r="H11" i="35"/>
  <c r="J11" i="35"/>
  <c r="K11" i="35"/>
  <c r="L11" i="35" s="1"/>
  <c r="H12" i="35" l="1"/>
  <c r="J12" i="35" l="1"/>
  <c r="L12" i="35"/>
</calcChain>
</file>

<file path=xl/sharedStrings.xml><?xml version="1.0" encoding="utf-8"?>
<sst xmlns="http://schemas.openxmlformats.org/spreadsheetml/2006/main" count="30" uniqueCount="23">
  <si>
    <t>№ п/п</t>
  </si>
  <si>
    <t>Цена</t>
  </si>
  <si>
    <t>Сумма</t>
  </si>
  <si>
    <t>Средняя</t>
  </si>
  <si>
    <t>НМЦК</t>
  </si>
  <si>
    <t>Среднее квадратичное отклонение</t>
  </si>
  <si>
    <t>Кол-во</t>
  </si>
  <si>
    <t>Коэффициент вариации цен V (%) (не должен превышать 33%</t>
  </si>
  <si>
    <t xml:space="preserve">Расчетное значение НМЦК  определяется по формуле:
где:
НМЦКрын – НМЦК, определяемая методом сопоставимых рыночных цен (анализа рынка);
      – количество (объём) закупаемого товара (работы, услуги);
      – количество значений, используемых в расчёте;
      – номер источника ценовой информации;
      – цена единицы товара, работы, услуги, представленная в источнике с номером i,  скорректированная с учётом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
</t>
  </si>
  <si>
    <t>Наименование</t>
  </si>
  <si>
    <t xml:space="preserve"> Таблица № 1 «Информация о ценовых предложениях»</t>
  </si>
  <si>
    <t>Единица измерения</t>
  </si>
  <si>
    <t xml:space="preserve">Приложение № 2 Расчет начальной (максимальной) цены контракта на оказание услуг по поставке картриджей для  нужд Северо-Восточного территориального управления Федерального агентства по рыболовству
</t>
  </si>
  <si>
    <t>шт</t>
  </si>
  <si>
    <t xml:space="preserve">Расходный материал для Kyocera ECOSYS M2040dw
</t>
  </si>
  <si>
    <t>Расходный материал для Brother MFC L5150DW</t>
  </si>
  <si>
    <t xml:space="preserve">Расходный материал для МФУ Katusha M 240P </t>
  </si>
  <si>
    <t xml:space="preserve">Ценовое предложение № 1                                                   № 2/2240-2026 от 27.03.2026                                                                     </t>
  </si>
  <si>
    <t>Ценовое предложение № 2                                                                                                                       № 2/2241-2026 от 27.03.2026</t>
  </si>
  <si>
    <t>Ценовое предложение № 3                                                                                                                           № 2/ от 15.06.2026</t>
  </si>
  <si>
    <t>Идентичность, однородность товаров (работ, услуг): идентичны, однородны
Сопоставимость с условиями закупки коммерческих и (или) финансовых условий оказания услуг: условия закупки сопоставимы.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государственного контракта: 15.06.2026</t>
  </si>
  <si>
    <r>
      <rPr>
        <b/>
        <sz val="12"/>
        <color theme="1"/>
        <rFont val="Times New Roman"/>
        <family val="1"/>
        <charset val="204"/>
      </rPr>
      <t>Наименование закупки:  Оказание услуг по поставке картриджей для нужд Северо-Восточного территориального управления Федерального агентства по рыболовству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Код ОКПД2: 	
28.23.25.000- Части и принадлежности прочих офисных машин</t>
    </r>
    <r>
      <rPr>
        <sz val="12"/>
        <color theme="1"/>
        <rFont val="Times New Roman"/>
        <family val="1"/>
        <charset val="204"/>
      </rPr>
      <t xml:space="preserve">                 
Используемый метод определения начальной (максимальной) цены контракта цены товара (работ, услуг): метод сопоставимых рыночных цен (анализа рынка). 
Метод сопоставимых рыночных цен (анализа рынка) заключается в определении начальной (максимальной) цены контракта на основании информации о рыночных ценах идентичных товаров (работ, услуг), планируемых к закупкам, или при их отсутствии однородных товаров (работ, услуг). 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3.7.1 Методических рекомендаций Заказчиком были направлены запросы о предоставлении ценовой информации исполнителям, оказывающим необходимые услуги, информация о которых имеется в свободном доступе. 
Заказчиком были подготовлены и направлены по электронной почте запросы о предоставлении ценовой информации потенциальным Исполнителям.
В целях применения метода сопоставимых рыночных цен (анализа рынка) и получения ценовой информации проведено исследование рынка путем официальной переписки государственного заказчика с потенциальными поставщиками (подрядчиками, исполнителями). Письма-запросы были направлены 6 (шести) потенциальным  Исполнителям:
- запрос цен от 26.03.2026 исх. № 03-01-07/1551, получено 3 ответа;
- запрос цен в ЕИС от 25.03.2026 № 0138100002326000016- ответов не поступало.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ответ на запросы цен, направленные поставщикам (подрядчикам, исполнителям), поступило три ценовых предложений, информация о которых содержится в Таблице № 1 «Информация о ценовых предложениях».</t>
    </r>
  </si>
  <si>
    <t xml:space="preserve">Расходный материал для принтера PANTUM BM 5100 ADM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</si>
</sst>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0985/" TargetMode="External"/><Relationship Id="rId3" Type="http://schemas.openxmlformats.org/officeDocument/2006/relationships/image" Target="../media/image3.gif"/><Relationship Id="rId7" Type="http://schemas.openxmlformats.org/officeDocument/2006/relationships/image" Target="../media/image5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http://www.1gl.ru/system/content/feature/image/591798/" TargetMode="External"/><Relationship Id="rId5" Type="http://schemas.openxmlformats.org/officeDocument/2006/relationships/image" Target="../media/image4.gif"/><Relationship Id="rId4" Type="http://schemas.openxmlformats.org/officeDocument/2006/relationships/image" Target="http://www.1gl.ru/system/content/feature/image/591812/" TargetMode="External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239459</xdr:colOff>
      <xdr:row>6</xdr:row>
      <xdr:rowOff>390525</xdr:rowOff>
    </xdr:from>
    <xdr:to>
      <xdr:col>12</xdr:col>
      <xdr:colOff>1066801</xdr:colOff>
      <xdr:row>6</xdr:row>
      <xdr:rowOff>800100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284" y="2638425"/>
          <a:ext cx="82734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19</xdr:row>
      <xdr:rowOff>190500</xdr:rowOff>
    </xdr:from>
    <xdr:to>
      <xdr:col>1</xdr:col>
      <xdr:colOff>219075</xdr:colOff>
      <xdr:row>21</xdr:row>
      <xdr:rowOff>19050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0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19</xdr:row>
      <xdr:rowOff>28575</xdr:rowOff>
    </xdr:from>
    <xdr:to>
      <xdr:col>1</xdr:col>
      <xdr:colOff>180975</xdr:colOff>
      <xdr:row>19</xdr:row>
      <xdr:rowOff>190500</xdr:rowOff>
    </xdr:to>
    <xdr:pic>
      <xdr:nvPicPr>
        <xdr:cNvPr id="14" name="Рисунок 13" descr="http://www.1gl.ru/system/content/feature/image/591812/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18</xdr:row>
      <xdr:rowOff>51197</xdr:rowOff>
    </xdr:from>
    <xdr:to>
      <xdr:col>1</xdr:col>
      <xdr:colOff>188119</xdr:colOff>
      <xdr:row>18</xdr:row>
      <xdr:rowOff>194072</xdr:rowOff>
    </xdr:to>
    <xdr:pic>
      <xdr:nvPicPr>
        <xdr:cNvPr id="15" name="Рисунок 14" descr="http://www.1gl.ru/system/content/feature/image/591798/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4" y="10166747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67866</xdr:colOff>
      <xdr:row>17</xdr:row>
      <xdr:rowOff>51197</xdr:rowOff>
    </xdr:from>
    <xdr:to>
      <xdr:col>1</xdr:col>
      <xdr:colOff>191691</xdr:colOff>
      <xdr:row>17</xdr:row>
      <xdr:rowOff>196453</xdr:rowOff>
    </xdr:to>
    <xdr:pic>
      <xdr:nvPicPr>
        <xdr:cNvPr id="16" name="Рисунок 15" descr="http://www.1gl.ru/system/content/feature/image/2630985/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6" y="9966722"/>
          <a:ext cx="123825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24277</xdr:rowOff>
    </xdr:from>
    <xdr:to>
      <xdr:col>8</xdr:col>
      <xdr:colOff>291589</xdr:colOff>
      <xdr:row>15</xdr:row>
      <xdr:rowOff>194234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0147" y="8921748"/>
          <a:ext cx="7003913" cy="573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zoomScaleSheetLayoutView="80" workbookViewId="0">
      <selection activeCell="A2" sqref="A2:N4"/>
    </sheetView>
  </sheetViews>
  <sheetFormatPr defaultRowHeight="15.75" x14ac:dyDescent="0.25"/>
  <cols>
    <col min="1" max="1" width="9.42578125" style="2" customWidth="1"/>
    <col min="2" max="2" width="51.85546875" style="4" customWidth="1"/>
    <col min="3" max="3" width="18" style="2" customWidth="1"/>
    <col min="4" max="4" width="13" style="2" customWidth="1"/>
    <col min="5" max="5" width="15.5703125" style="2" customWidth="1"/>
    <col min="6" max="6" width="18.140625" style="3" customWidth="1"/>
    <col min="7" max="7" width="16.5703125" style="2" customWidth="1"/>
    <col min="8" max="8" width="19.28515625" style="3" customWidth="1"/>
    <col min="9" max="9" width="20.140625" style="2" customWidth="1"/>
    <col min="10" max="10" width="14.140625" style="3" customWidth="1"/>
    <col min="11" max="11" width="16.28515625" style="2" customWidth="1"/>
    <col min="12" max="12" width="17.28515625" style="2" customWidth="1"/>
    <col min="13" max="13" width="16.42578125" style="2" customWidth="1"/>
    <col min="14" max="14" width="16.140625" style="2" customWidth="1"/>
    <col min="15" max="15" width="9.140625" style="6"/>
    <col min="16" max="17" width="13.7109375" style="2" bestFit="1" customWidth="1"/>
    <col min="18" max="16384" width="9.140625" style="2"/>
  </cols>
  <sheetData>
    <row r="1" spans="1:16" ht="69.75" customHeight="1" x14ac:dyDescent="0.25">
      <c r="H1" s="33" t="s">
        <v>12</v>
      </c>
      <c r="I1" s="33"/>
      <c r="J1" s="33"/>
      <c r="K1" s="33"/>
      <c r="L1" s="33"/>
      <c r="M1" s="33"/>
      <c r="N1" s="33"/>
    </row>
    <row r="2" spans="1:16" ht="10.5" customHeight="1" x14ac:dyDescent="0.25">
      <c r="A2" s="27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ht="61.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ht="219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6" x14ac:dyDescent="0.25">
      <c r="A5" s="11"/>
      <c r="B5" s="11"/>
      <c r="C5" s="12"/>
      <c r="D5" s="12"/>
      <c r="E5" s="11"/>
      <c r="F5" s="11"/>
      <c r="G5" s="11"/>
      <c r="H5" s="11"/>
      <c r="I5" s="11"/>
      <c r="J5" s="11"/>
      <c r="K5" s="30" t="s">
        <v>10</v>
      </c>
      <c r="L5" s="30"/>
      <c r="M5" s="30"/>
      <c r="N5" s="30"/>
    </row>
    <row r="6" spans="1:16" ht="63.75" customHeight="1" x14ac:dyDescent="0.25">
      <c r="A6" s="34" t="s">
        <v>0</v>
      </c>
      <c r="B6" s="34" t="s">
        <v>9</v>
      </c>
      <c r="C6" s="35" t="s">
        <v>11</v>
      </c>
      <c r="D6" s="35" t="s">
        <v>6</v>
      </c>
      <c r="E6" s="37" t="s">
        <v>17</v>
      </c>
      <c r="F6" s="38"/>
      <c r="G6" s="37" t="s">
        <v>18</v>
      </c>
      <c r="H6" s="38"/>
      <c r="I6" s="37" t="s">
        <v>19</v>
      </c>
      <c r="J6" s="38"/>
      <c r="K6" s="34" t="s">
        <v>3</v>
      </c>
      <c r="L6" s="34" t="s">
        <v>4</v>
      </c>
      <c r="M6" s="39" t="s">
        <v>5</v>
      </c>
      <c r="N6" s="35" t="s">
        <v>7</v>
      </c>
    </row>
    <row r="7" spans="1:16" ht="71.25" customHeight="1" x14ac:dyDescent="0.25">
      <c r="A7" s="34"/>
      <c r="B7" s="34"/>
      <c r="C7" s="36"/>
      <c r="D7" s="36"/>
      <c r="E7" s="10" t="s">
        <v>1</v>
      </c>
      <c r="F7" s="10" t="s">
        <v>2</v>
      </c>
      <c r="G7" s="10" t="s">
        <v>1</v>
      </c>
      <c r="H7" s="10" t="s">
        <v>2</v>
      </c>
      <c r="I7" s="10" t="s">
        <v>1</v>
      </c>
      <c r="J7" s="10" t="s">
        <v>2</v>
      </c>
      <c r="K7" s="34"/>
      <c r="L7" s="34"/>
      <c r="M7" s="40"/>
      <c r="N7" s="36"/>
      <c r="P7" s="9"/>
    </row>
    <row r="8" spans="1:16" ht="30" x14ac:dyDescent="0.25">
      <c r="A8" s="14">
        <v>1</v>
      </c>
      <c r="B8" s="17" t="s">
        <v>22</v>
      </c>
      <c r="C8" s="15" t="s">
        <v>13</v>
      </c>
      <c r="D8" s="16">
        <v>12</v>
      </c>
      <c r="E8" s="7">
        <v>10512</v>
      </c>
      <c r="F8" s="5">
        <f t="shared" ref="F8:F11" si="0">E8*D8</f>
        <v>126144</v>
      </c>
      <c r="G8" s="8">
        <v>10616.81</v>
      </c>
      <c r="H8" s="5">
        <f t="shared" ref="H8:H11" si="1">G8*D8</f>
        <v>127401.72</v>
      </c>
      <c r="I8" s="8">
        <v>10600</v>
      </c>
      <c r="J8" s="5">
        <f t="shared" ref="J8:J11" si="2">I8*D8</f>
        <v>127200</v>
      </c>
      <c r="K8" s="5">
        <f t="shared" ref="K8:K11" si="3">ROUND(AVERAGE(E8,G8,I8),2)</f>
        <v>10576.27</v>
      </c>
      <c r="L8" s="5">
        <f t="shared" ref="L8:L11" si="4">K8*D8</f>
        <v>126915.24</v>
      </c>
      <c r="M8" s="1">
        <v>191.51</v>
      </c>
      <c r="N8" s="13">
        <v>11.2</v>
      </c>
    </row>
    <row r="9" spans="1:16" ht="30" x14ac:dyDescent="0.25">
      <c r="A9" s="14">
        <v>2</v>
      </c>
      <c r="B9" s="17" t="s">
        <v>14</v>
      </c>
      <c r="C9" s="15" t="s">
        <v>13</v>
      </c>
      <c r="D9" s="16">
        <v>4</v>
      </c>
      <c r="E9" s="7">
        <v>5735</v>
      </c>
      <c r="F9" s="5">
        <f t="shared" si="0"/>
        <v>22940</v>
      </c>
      <c r="G9" s="8">
        <v>5791.9</v>
      </c>
      <c r="H9" s="5">
        <f t="shared" si="1"/>
        <v>23167.599999999999</v>
      </c>
      <c r="I9" s="8">
        <v>5700</v>
      </c>
      <c r="J9" s="5">
        <f t="shared" si="2"/>
        <v>22800</v>
      </c>
      <c r="K9" s="5">
        <f t="shared" si="3"/>
        <v>5742.3</v>
      </c>
      <c r="L9" s="5">
        <f t="shared" si="4"/>
        <v>22969.200000000001</v>
      </c>
      <c r="M9" s="1">
        <v>191.51</v>
      </c>
      <c r="N9" s="13">
        <v>11.2</v>
      </c>
    </row>
    <row r="10" spans="1:16" x14ac:dyDescent="0.25">
      <c r="A10" s="14">
        <v>3</v>
      </c>
      <c r="B10" s="17" t="s">
        <v>15</v>
      </c>
      <c r="C10" s="15" t="s">
        <v>13</v>
      </c>
      <c r="D10" s="16">
        <v>4</v>
      </c>
      <c r="E10" s="7">
        <v>6665</v>
      </c>
      <c r="F10" s="5">
        <f t="shared" si="0"/>
        <v>26660</v>
      </c>
      <c r="G10" s="8">
        <v>6731.36</v>
      </c>
      <c r="H10" s="5">
        <f t="shared" si="1"/>
        <v>26925.439999999999</v>
      </c>
      <c r="I10" s="8">
        <v>6700</v>
      </c>
      <c r="J10" s="5">
        <f t="shared" si="2"/>
        <v>26800</v>
      </c>
      <c r="K10" s="5">
        <f t="shared" si="3"/>
        <v>6698.79</v>
      </c>
      <c r="L10" s="5">
        <f t="shared" si="4"/>
        <v>26795.16</v>
      </c>
      <c r="M10" s="1">
        <v>191.51</v>
      </c>
      <c r="N10" s="13">
        <v>11.2</v>
      </c>
    </row>
    <row r="11" spans="1:16" x14ac:dyDescent="0.25">
      <c r="A11" s="14">
        <v>4</v>
      </c>
      <c r="B11" s="17" t="s">
        <v>16</v>
      </c>
      <c r="C11" s="15" t="s">
        <v>13</v>
      </c>
      <c r="D11" s="16">
        <v>14</v>
      </c>
      <c r="E11" s="7">
        <v>9703</v>
      </c>
      <c r="F11" s="5">
        <f t="shared" si="0"/>
        <v>135842</v>
      </c>
      <c r="G11" s="8">
        <v>9800</v>
      </c>
      <c r="H11" s="5">
        <f t="shared" si="1"/>
        <v>137200</v>
      </c>
      <c r="I11" s="8">
        <v>9800</v>
      </c>
      <c r="J11" s="5">
        <f t="shared" si="2"/>
        <v>137200</v>
      </c>
      <c r="K11" s="5">
        <f t="shared" si="3"/>
        <v>9767.67</v>
      </c>
      <c r="L11" s="5">
        <f t="shared" si="4"/>
        <v>136747.38</v>
      </c>
      <c r="M11" s="1">
        <v>191.51</v>
      </c>
      <c r="N11" s="13">
        <v>11.2</v>
      </c>
    </row>
    <row r="12" spans="1:16" x14ac:dyDescent="0.25">
      <c r="A12" s="18"/>
      <c r="B12" s="19"/>
      <c r="C12" s="20"/>
      <c r="D12" s="21"/>
      <c r="E12" s="22"/>
      <c r="F12" s="23">
        <f>SUM(F8:F11)</f>
        <v>311586</v>
      </c>
      <c r="G12" s="22"/>
      <c r="H12" s="23">
        <f>SUM(H8:H11)</f>
        <v>314694.76</v>
      </c>
      <c r="I12" s="22"/>
      <c r="J12" s="23">
        <f>SUM(J8:J11)</f>
        <v>314000</v>
      </c>
      <c r="K12" s="23"/>
      <c r="L12" s="26">
        <f>SUM(L8:L11)</f>
        <v>313426.98</v>
      </c>
      <c r="M12" s="24"/>
      <c r="N12" s="25"/>
    </row>
    <row r="13" spans="1:16" s="6" customFormat="1" ht="15.75" customHeight="1" x14ac:dyDescent="0.25">
      <c r="A13" s="2"/>
      <c r="B13" s="27" t="s">
        <v>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s="6" customFormat="1" x14ac:dyDescent="0.25">
      <c r="A14" s="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s="6" customFormat="1" x14ac:dyDescent="0.25">
      <c r="A15" s="2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s="6" customFormat="1" x14ac:dyDescent="0.25">
      <c r="A16" s="2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s="6" customFormat="1" x14ac:dyDescent="0.25">
      <c r="A17" s="2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s="6" customFormat="1" x14ac:dyDescent="0.25">
      <c r="A18" s="2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s="6" customFormat="1" x14ac:dyDescent="0.25">
      <c r="A19" s="2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s="6" customFormat="1" x14ac:dyDescent="0.25">
      <c r="A20" s="2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s="6" customFormat="1" x14ac:dyDescent="0.25">
      <c r="A21" s="2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s="6" customFormat="1" x14ac:dyDescent="0.25">
      <c r="A22" s="2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ht="45.75" customHeight="1" x14ac:dyDescent="0.25">
      <c r="B23" s="31" t="s">
        <v>20</v>
      </c>
      <c r="C23" s="32"/>
      <c r="D23" s="32"/>
      <c r="E23" s="32"/>
      <c r="F23" s="32"/>
      <c r="G23" s="32"/>
      <c r="H23" s="32"/>
      <c r="I23" s="32"/>
    </row>
    <row r="24" spans="1:16" x14ac:dyDescent="0.25">
      <c r="B24" s="32"/>
      <c r="C24" s="32"/>
      <c r="D24" s="32"/>
      <c r="E24" s="32"/>
      <c r="F24" s="32"/>
      <c r="G24" s="32"/>
      <c r="H24" s="32"/>
      <c r="I24" s="32"/>
    </row>
    <row r="25" spans="1:16" x14ac:dyDescent="0.25">
      <c r="B25" s="32"/>
      <c r="C25" s="32"/>
      <c r="D25" s="32"/>
      <c r="E25" s="32"/>
      <c r="F25" s="32"/>
      <c r="G25" s="32"/>
      <c r="H25" s="32"/>
      <c r="I25" s="32"/>
    </row>
  </sheetData>
  <mergeCells count="16">
    <mergeCell ref="A2:N4"/>
    <mergeCell ref="K5:N5"/>
    <mergeCell ref="B13:P22"/>
    <mergeCell ref="B23:I25"/>
    <mergeCell ref="H1:N1"/>
    <mergeCell ref="A6:A7"/>
    <mergeCell ref="B6:B7"/>
    <mergeCell ref="C6:C7"/>
    <mergeCell ref="D6:D7"/>
    <mergeCell ref="E6:F6"/>
    <mergeCell ref="G6:H6"/>
    <mergeCell ref="I6:J6"/>
    <mergeCell ref="K6:K7"/>
    <mergeCell ref="L6:L7"/>
    <mergeCell ref="M6:M7"/>
    <mergeCell ref="N6:N7"/>
  </mergeCells>
  <conditionalFormatting sqref="N8:N12">
    <cfRule type="cellIs" dxfId="0" priority="1" operator="greaterThan">
      <formula>33</formula>
    </cfRule>
  </conditionalFormatting>
  <printOptions horizontalCentered="1"/>
  <pageMargins left="0.25" right="0.25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2026-06-14T23:58:07Z</dcterms:modified>
</cp:coreProperties>
</file>