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5200" windowHeight="12045" tabRatio="972" firstSheet="1" activeTab="1"/>
  </bookViews>
  <sheets>
    <sheet name="Обложка" sheetId="20" r:id="rId1"/>
    <sheet name="Титульный лист" sheetId="21" r:id="rId2"/>
    <sheet name="Пояснительная записка" sheetId="22" r:id="rId3"/>
    <sheet name="ССРСС 2001" sheetId="8" r:id="rId4"/>
    <sheet name="ССРСС 2021 (с Комп. НДС)" sheetId="10" r:id="rId5"/>
    <sheet name="ОС 2001" sheetId="11" r:id="rId6"/>
    <sheet name="ОС 2021" sheetId="12" r:id="rId7"/>
    <sheet name="02-01-01" sheetId="13" r:id="rId8"/>
    <sheet name="02-01-02" sheetId="14" r:id="rId9"/>
    <sheet name="02-01-03" sheetId="15" r:id="rId10"/>
    <sheet name="02-01-04" sheetId="16" r:id="rId11"/>
    <sheet name="ВОР к смете ПИР" sheetId="29" r:id="rId12"/>
    <sheet name="ПИР" sheetId="19" r:id="rId13"/>
    <sheet name="Транспортная схема" sheetId="23" r:id="rId14"/>
    <sheet name="Приказ об утверждении ПО" sheetId="24" r:id="rId15"/>
    <sheet name="Письмо заказчика" sheetId="25" r:id="rId16"/>
    <sheet name="Письмо заказчика 1" sheetId="26" r:id="rId17"/>
    <sheet name="Письмо заказчика 2" sheetId="27" r:id="rId18"/>
  </sheets>
  <definedNames>
    <definedName name="Print_Area" localSheetId="7">'02-01-01'!A:N</definedName>
    <definedName name="Print_Area" localSheetId="8">'02-01-02'!A:N</definedName>
    <definedName name="Print_Titles" localSheetId="7">'02-01-01'!38:38</definedName>
    <definedName name="Print_Titles" localSheetId="8">'02-01-02'!38:38</definedName>
    <definedName name="Print_Titles" localSheetId="5">'ОС 2001'!$24:$24</definedName>
    <definedName name="Print_Titles" localSheetId="6">'ОС 2021'!$24:$24</definedName>
    <definedName name="Print_Titles" localSheetId="3">'ССРСС 2001'!$23:$23</definedName>
    <definedName name="Print_Titles" localSheetId="4">'ССРСС 2021 (с Комп. НДС)'!$23:$23</definedName>
    <definedName name="_xlnm.Print_Titles" localSheetId="7">'02-01-01'!$38:$38</definedName>
    <definedName name="_xlnm.Print_Titles" localSheetId="8">'02-01-02'!$38:$38</definedName>
    <definedName name="_xlnm.Print_Titles" localSheetId="9">'02-01-03'!$23:$23</definedName>
    <definedName name="_xlnm.Print_Titles" localSheetId="10">'02-01-04'!$23:$23</definedName>
    <definedName name="_xlnm.Print_Titles" localSheetId="11">'ВОР к смете ПИР'!$18:$18</definedName>
    <definedName name="_xlnm.Print_Titles" localSheetId="5">'ОС 2001'!$24:$24</definedName>
    <definedName name="_xlnm.Print_Titles" localSheetId="6">'ОС 2021'!$24:$24</definedName>
    <definedName name="_xlnm.Print_Titles" localSheetId="12">ПИР!$18:$18</definedName>
    <definedName name="_xlnm.Print_Titles" localSheetId="3">'ССРСС 2001'!$23:$23</definedName>
    <definedName name="_xlnm.Print_Titles" localSheetId="4">'ССРСС 2021 (с Комп. НДС)'!$23:$23</definedName>
    <definedName name="_xlnm.Print_Area" localSheetId="11">'ВОР к смете ПИР'!$A$1:$F$45</definedName>
    <definedName name="_xlnm.Print_Area" localSheetId="12">ПИР!$A$1:$J$48</definedName>
    <definedName name="_xlnm.Print_Area" localSheetId="2">'Пояснительная записка'!$B$1:$B$41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95" i="14" l="1"/>
  <c r="AM1249" i="13"/>
  <c r="I50" i="10" l="1"/>
  <c r="I53" i="8"/>
  <c r="O378" i="14"/>
  <c r="E33" i="29" l="1"/>
  <c r="E31" i="29"/>
  <c r="H20" i="19" l="1"/>
  <c r="H25" i="19"/>
  <c r="H28" i="19"/>
  <c r="E31" i="19"/>
  <c r="H31" i="19"/>
  <c r="E33" i="19"/>
  <c r="H33" i="19"/>
  <c r="H35" i="19"/>
  <c r="H39" i="19" l="1"/>
  <c r="H40" i="19" s="1"/>
  <c r="F42" i="10"/>
  <c r="G42" i="10"/>
  <c r="E42" i="10"/>
  <c r="G31" i="10"/>
  <c r="H31" i="10"/>
  <c r="F26" i="10"/>
  <c r="F28" i="10" s="1"/>
  <c r="G26" i="10"/>
  <c r="G28" i="10" s="1"/>
  <c r="H26" i="10"/>
  <c r="H28" i="10" s="1"/>
  <c r="E26" i="10"/>
  <c r="E28" i="10" s="1"/>
  <c r="I25" i="10"/>
  <c r="F42" i="8"/>
  <c r="G42" i="8"/>
  <c r="G43" i="8" s="1"/>
  <c r="E42" i="8"/>
  <c r="F26" i="8"/>
  <c r="F28" i="8" s="1"/>
  <c r="G26" i="8"/>
  <c r="G28" i="8" s="1"/>
  <c r="H26" i="8"/>
  <c r="H28" i="8" s="1"/>
  <c r="E26" i="8"/>
  <c r="E28" i="8" s="1"/>
  <c r="I25" i="8"/>
  <c r="H32" i="10" l="1"/>
  <c r="H34" i="10" s="1"/>
  <c r="G32" i="10"/>
  <c r="G34" i="10" s="1"/>
  <c r="G43" i="10" s="1"/>
  <c r="G45" i="10" s="1"/>
  <c r="G46" i="10" s="1"/>
  <c r="G47" i="10" s="1"/>
  <c r="H41" i="19"/>
  <c r="H39" i="8" s="1"/>
  <c r="I39" i="8" s="1"/>
  <c r="I55" i="8" s="1"/>
  <c r="H39" i="10"/>
  <c r="I39" i="10" s="1"/>
  <c r="E31" i="10"/>
  <c r="E32" i="10" s="1"/>
  <c r="E34" i="10" s="1"/>
  <c r="E43" i="10" s="1"/>
  <c r="I28" i="10"/>
  <c r="I26" i="10"/>
  <c r="F30" i="8"/>
  <c r="F31" i="8" s="1"/>
  <c r="F32" i="8" s="1"/>
  <c r="F34" i="8" s="1"/>
  <c r="F43" i="8" s="1"/>
  <c r="G45" i="8"/>
  <c r="G46" i="8" s="1"/>
  <c r="G47" i="8" s="1"/>
  <c r="G48" i="8" s="1"/>
  <c r="I28" i="8"/>
  <c r="E30" i="8"/>
  <c r="I26" i="8"/>
  <c r="J42" i="16"/>
  <c r="J44" i="16" s="1"/>
  <c r="J45" i="16" s="1"/>
  <c r="J57" i="16" s="1"/>
  <c r="J47" i="16"/>
  <c r="M50" i="16" s="1"/>
  <c r="J48" i="16"/>
  <c r="M51" i="16" s="1"/>
  <c r="M58" i="16" s="1"/>
  <c r="G49" i="8" l="1"/>
  <c r="G51" i="8" s="1"/>
  <c r="G54" i="8" s="1"/>
  <c r="G49" i="10"/>
  <c r="G51" i="10" s="1"/>
  <c r="E45" i="10"/>
  <c r="E46" i="10" s="1"/>
  <c r="E47" i="10" s="1"/>
  <c r="I30" i="10"/>
  <c r="F31" i="10"/>
  <c r="F32" i="10" s="1"/>
  <c r="F45" i="8"/>
  <c r="F46" i="8" s="1"/>
  <c r="F47" i="8" s="1"/>
  <c r="F48" i="8" s="1"/>
  <c r="I30" i="8"/>
  <c r="E31" i="8"/>
  <c r="M52" i="16"/>
  <c r="J39" i="15"/>
  <c r="J41" i="15" s="1"/>
  <c r="J42" i="15" s="1"/>
  <c r="J54" i="15" s="1"/>
  <c r="J44" i="15"/>
  <c r="M47" i="15" s="1"/>
  <c r="J45" i="15"/>
  <c r="M48" i="15" s="1"/>
  <c r="M55" i="15" s="1"/>
  <c r="F49" i="8" l="1"/>
  <c r="F51" i="8" s="1"/>
  <c r="E52" i="10"/>
  <c r="G52" i="10"/>
  <c r="I31" i="10"/>
  <c r="M49" i="15"/>
  <c r="E49" i="10"/>
  <c r="I32" i="10"/>
  <c r="F34" i="10"/>
  <c r="F43" i="10" s="1"/>
  <c r="F45" i="10" s="1"/>
  <c r="F46" i="10" s="1"/>
  <c r="F47" i="10" s="1"/>
  <c r="I31" i="8"/>
  <c r="E32" i="8"/>
  <c r="M53" i="16"/>
  <c r="M54" i="16" s="1"/>
  <c r="E51" i="10" l="1"/>
  <c r="M50" i="15"/>
  <c r="M51" i="15" s="1"/>
  <c r="M52" i="15" s="1"/>
  <c r="O55" i="15" s="1"/>
  <c r="F49" i="10"/>
  <c r="H36" i="10"/>
  <c r="I34" i="10"/>
  <c r="I32" i="8"/>
  <c r="E34" i="8"/>
  <c r="M55" i="16"/>
  <c r="M56" i="16" s="1"/>
  <c r="M57" i="16" s="1"/>
  <c r="M53" i="15" l="1"/>
  <c r="M54" i="15" s="1"/>
  <c r="H40" i="10"/>
  <c r="I40" i="10" s="1"/>
  <c r="H37" i="10"/>
  <c r="I37" i="10" s="1"/>
  <c r="I36" i="10"/>
  <c r="H36" i="8"/>
  <c r="E43" i="8"/>
  <c r="I34" i="8"/>
  <c r="H41" i="10" l="1"/>
  <c r="I41" i="10" s="1"/>
  <c r="H40" i="8"/>
  <c r="E45" i="8"/>
  <c r="H37" i="8"/>
  <c r="I37" i="8" s="1"/>
  <c r="I36" i="8"/>
  <c r="H42" i="10" l="1"/>
  <c r="I40" i="8"/>
  <c r="H41" i="8" s="1"/>
  <c r="E46" i="8"/>
  <c r="E47" i="8" s="1"/>
  <c r="E48" i="8" s="1"/>
  <c r="E49" i="8" s="1"/>
  <c r="E51" i="8" l="1"/>
  <c r="E54" i="8" s="1"/>
  <c r="I42" i="10"/>
  <c r="H43" i="10"/>
  <c r="I41" i="8"/>
  <c r="H42" i="8"/>
  <c r="I43" i="10" l="1"/>
  <c r="H45" i="10"/>
  <c r="H43" i="8"/>
  <c r="I42" i="8"/>
  <c r="H46" i="10" l="1"/>
  <c r="I45" i="10"/>
  <c r="I43" i="8"/>
  <c r="H45" i="8"/>
  <c r="H47" i="10" l="1"/>
  <c r="H52" i="10" s="1"/>
  <c r="I52" i="10" s="1"/>
  <c r="I46" i="10"/>
  <c r="H46" i="8"/>
  <c r="I45" i="8"/>
  <c r="H47" i="8" l="1"/>
  <c r="I46" i="8"/>
  <c r="H49" i="10"/>
  <c r="I47" i="10"/>
  <c r="I51" i="10" l="1"/>
  <c r="I49" i="10"/>
  <c r="H48" i="8"/>
  <c r="H49" i="8" s="1"/>
  <c r="I49" i="8" s="1"/>
  <c r="I47" i="8"/>
  <c r="I48" i="8" l="1"/>
  <c r="H51" i="8" l="1"/>
  <c r="H54" i="8" s="1"/>
  <c r="I54" i="8" s="1"/>
  <c r="I51" i="8"/>
</calcChain>
</file>

<file path=xl/comments1.xml><?xml version="1.0" encoding="utf-8"?>
<comments xmlns="http://schemas.openxmlformats.org/spreadsheetml/2006/main">
  <authors>
    <author>Алексей</author>
    <author>Сергей</author>
    <author>nsavkin</author>
    <author>TPokrovskaya</author>
    <author>Alex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230 значение&gt;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ИтогоБИМ::&lt;Всего по расчету(руб./тыс.руб.)&gt;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101 значение&gt;</t>
        </r>
      </text>
    </comment>
    <comment ref="E12" authorId="1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расчета&gt;</t>
        </r>
      </text>
    </comment>
    <comment ref="D13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C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E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B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СводРасч::&lt;Номер п.п.&gt;</t>
        </r>
      </text>
    </comment>
    <comment ref="C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СводРасч::&lt;Номер сметного расчета&gt;</t>
        </r>
      </text>
    </comment>
    <comment ref="D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СводРасч::&lt;Наименование работ и затрат (глав, объектов)&gt;</t>
        </r>
      </text>
    </comment>
    <comment ref="E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СводРасч::&lt;Строительные работы&gt;
&lt;Формула - Строительные работы&gt;</t>
        </r>
      </text>
    </comment>
    <comment ref="F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СводРасч::&lt;Монтажные работы&gt;
&lt;Формула - Монтажные работы&gt;</t>
        </r>
      </text>
    </comment>
    <comment ref="G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СводРасч::&lt;Оборудование, мебель, инвентарь&gt;
&lt;Формула - Оборудование&gt;</t>
        </r>
      </text>
    </comment>
    <comment ref="H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СводРасч::&lt;Прочее&gt;
&lt;Формула - Прочее&gt;</t>
        </r>
      </text>
    </comment>
    <comment ref="I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СводРасч::&lt;Всего&gt;</t>
        </r>
      </text>
    </comment>
    <comment ref="G5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350 значение&gt;</t>
        </r>
      </text>
    </comment>
    <comment ref="G5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360 значение&gt;</t>
        </r>
      </text>
    </comment>
    <comment ref="G6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230 атрибут 950 значение&gt;</t>
        </r>
      </text>
    </comment>
  </commentList>
</comments>
</file>

<file path=xl/comments2.xml><?xml version="1.0" encoding="utf-8"?>
<comments xmlns="http://schemas.openxmlformats.org/spreadsheetml/2006/main">
  <authors>
    <author>Алексей</author>
    <author>Сергей</author>
    <author>nsavkin</author>
    <author>TPokrovskaya</author>
    <author>Alex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230 значение&gt;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ИтогоБИМ::&lt;Всего по расчету(руб./тыс.руб.)&gt;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101 значение&gt;</t>
        </r>
      </text>
    </comment>
    <comment ref="E12" authorId="1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расчета&gt;</t>
        </r>
      </text>
    </comment>
    <comment ref="D13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C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E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B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СводРасч::&lt;Номер п.п.&gt;</t>
        </r>
      </text>
    </comment>
    <comment ref="C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СводРасч::&lt;Номер сметного расчета&gt;</t>
        </r>
      </text>
    </comment>
    <comment ref="D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СводРасч::&lt;Наименование работ и затрат (глав, объектов)&gt;</t>
        </r>
      </text>
    </comment>
    <comment ref="E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СводРасч::&lt;Строительные работы&gt;
&lt;Формула - Строительные работы&gt;</t>
        </r>
      </text>
    </comment>
    <comment ref="F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СводРасч::&lt;Монтажные работы&gt;
&lt;Формула - Монтажные работы&gt;</t>
        </r>
      </text>
    </comment>
    <comment ref="G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СводРасч::&lt;Оборудование, мебель, инвентарь&gt;
&lt;Формула - Оборудование&gt;</t>
        </r>
      </text>
    </comment>
    <comment ref="H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СводРасч::&lt;Прочее&gt;
&lt;Формула - Прочее&gt;</t>
        </r>
      </text>
    </comment>
    <comment ref="I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СводРасч::&lt;Всего&gt;</t>
        </r>
      </text>
    </comment>
    <comment ref="G5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350 значение&gt;</t>
        </r>
      </text>
    </comment>
    <comment ref="G5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360 значение&gt;</t>
        </r>
      </text>
    </comment>
    <comment ref="G6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230 атрибут 950 значение&gt;</t>
        </r>
      </text>
    </comment>
  </commentList>
</comments>
</file>

<file path=xl/comments3.xml><?xml version="1.0" encoding="utf-8"?>
<comments xmlns="http://schemas.openxmlformats.org/spreadsheetml/2006/main">
  <authors>
    <author>Сергей</author>
    <author>Andrey</author>
    <author>nsavkin</author>
    <author>TPokrovskaya</author>
    <author>Алексей</author>
    <author>Alex</author>
    <author>Александр Енбаев</author>
  </authors>
  <commentList>
    <comment ref="C3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E8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расчета&gt;</t>
        </r>
      </text>
    </comment>
    <comment ref="D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100 значение&gt;</t>
        </r>
      </text>
    </comment>
    <comment ref="G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ИтогоБИМ::&lt;Всего по расчету&gt;</t>
        </r>
      </text>
    </comment>
    <comment ref="H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G15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показателя единичной стоимости&gt;</t>
        </r>
      </text>
    </comment>
    <comment ref="G17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Титул::&lt;Расчетный измеритель единичной стоимости(руб./тыс.руб.)&gt;</t>
        </r>
      </text>
    </comment>
    <comment ref="C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E2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B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ОбСмета::&lt;Номер п.п.&gt;</t>
        </r>
      </text>
    </comment>
    <comment ref="C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ОбСмета::&lt;Номер сметного расчета&gt;</t>
        </r>
      </text>
    </comment>
    <comment ref="D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ОбСмета::&lt;Наименование работ и затрат (глав, объектов)&gt;</t>
        </r>
      </text>
    </comment>
    <comment ref="E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ОбСмета::&lt;Строительные работы&gt;
&lt;Формула - Строительные работы&gt;</t>
        </r>
      </text>
    </comment>
    <comment ref="F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ОбСмета::&lt;Монтажные работы&gt;
&lt;Формула - Монтажные работы&gt;</t>
        </r>
      </text>
    </comment>
    <comment ref="G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ОбСмета::&lt;Оборудование, мебель, инвентарь&gt;
&lt;Формула - Оборудование&gt;</t>
        </r>
      </text>
    </comment>
    <comment ref="H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ОбСмета::&lt;Прочее&gt;
&lt;Формула - Прочее&gt;</t>
        </r>
      </text>
    </comment>
    <comment ref="I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ОбСмета::&lt;Всего&gt;</t>
        </r>
      </text>
    </comment>
    <comment ref="G4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360 значение&gt;</t>
        </r>
      </text>
    </comment>
    <comment ref="D44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300 атрибут 970 значение&gt;</t>
        </r>
      </text>
    </comment>
    <comment ref="G44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300 значение&gt;</t>
        </r>
      </text>
    </comment>
    <comment ref="D46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310 атрибут 970 значение&gt;                                         </t>
        </r>
      </text>
    </comment>
    <comment ref="G46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310 значение&gt;</t>
        </r>
      </text>
    </comment>
  </commentList>
</comments>
</file>

<file path=xl/comments4.xml><?xml version="1.0" encoding="utf-8"?>
<comments xmlns="http://schemas.openxmlformats.org/spreadsheetml/2006/main">
  <authors>
    <author>Сергей</author>
    <author>Alex</author>
    <author>Andrey</author>
    <author>nsavkin</author>
    <author>TPokrovskaya</author>
    <author>Алексей</author>
    <author>Александр Енбаев</author>
  </authors>
  <commentList>
    <comment ref="C3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C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E8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расчета&gt;</t>
        </r>
      </text>
    </comment>
    <comment ref="D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100 значение&gt;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ИтогоБИМ::&lt;Всего по расчету&gt;</t>
        </r>
      </text>
    </comment>
    <comment ref="H1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G15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показателя единичной стоимости&gt;</t>
        </r>
      </text>
    </comment>
    <comment ref="G17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Титул::&lt;Расчетный измеритель единичной стоимости(руб./тыс.руб.)&gt;</t>
        </r>
      </text>
    </comment>
    <comment ref="C1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E2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B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ОбСмета::&lt;Номер п.п.&gt;</t>
        </r>
      </text>
    </comment>
    <comment ref="C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ОбСмета::&lt;Номер сметного расчета&gt;</t>
        </r>
      </text>
    </comment>
    <comment ref="D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ОбСмета::&lt;Наименование работ и затрат (глав, объектов)&gt;</t>
        </r>
      </text>
    </comment>
    <comment ref="E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ОбСмета::&lt;Строительные работы&gt;
&lt;Формула - Строительные работы&gt;</t>
        </r>
      </text>
    </comment>
    <comment ref="F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ОбСмета::&lt;Монтажные работы&gt;
&lt;Формула - Монтажные работы&gt;</t>
        </r>
      </text>
    </comment>
    <comment ref="G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ОбСмета::&lt;Оборудование, мебель, инвентарь&gt;
&lt;Формула - Оборудование&gt;</t>
        </r>
      </text>
    </comment>
    <comment ref="H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ОбСмета::&lt;Прочее&gt;
&lt;Формула - Прочее&gt;</t>
        </r>
      </text>
    </comment>
    <comment ref="I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ОбСмета::&lt;Всего&gt;</t>
        </r>
      </text>
    </comment>
    <comment ref="G42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360 значение&gt;</t>
        </r>
      </text>
    </comment>
    <comment ref="D44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300 атрибут 970 значение&gt;</t>
        </r>
      </text>
    </comment>
    <comment ref="G44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300 значение&gt;</t>
        </r>
      </text>
    </comment>
    <comment ref="D46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310 атрибут 970 значение&gt;                                         </t>
        </r>
      </text>
    </comment>
    <comment ref="G46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310 значение&gt;</t>
        </r>
      </text>
    </comment>
  </commentList>
</comments>
</file>

<file path=xl/comments5.xml><?xml version="1.0" encoding="utf-8"?>
<comments xmlns="http://schemas.openxmlformats.org/spreadsheetml/2006/main">
  <authors>
    <author>Сергей</author>
    <author>Алексей</author>
  </authors>
  <commentList>
    <comment ref="B11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&lt;Регистрационный номер локальной сметы&gt;  &lt;Наименование локальной сметы&gt;</t>
        </r>
      </text>
    </comment>
    <comment ref="B12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B13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230 значение&gt;</t>
        </r>
      </text>
    </comment>
    <comment ref="B1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240 значение&gt;</t>
        </r>
      </text>
    </comment>
    <comment ref="B18" authorId="0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8" authorId="0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</t>
        </r>
      </text>
    </comment>
    <comment ref="D18" authorId="0">
      <text>
        <r>
          <rPr>
            <sz val="8"/>
            <color indexed="81"/>
            <rFont val="Tahoma"/>
            <family val="2"/>
            <charset val="204"/>
          </rPr>
          <t xml:space="preserve"> ПИР::&lt;Ед. измерения по расценке&gt;</t>
        </r>
      </text>
    </comment>
    <comment ref="E18" authorId="0">
      <text>
        <r>
          <rPr>
            <sz val="8"/>
            <color indexed="81"/>
            <rFont val="Tahoma"/>
            <family val="2"/>
            <charset val="204"/>
          </rPr>
          <t xml:space="preserve"> ПИР::&lt;Количество всего (физ. объем) по позиции&gt;</t>
        </r>
      </text>
    </comment>
    <comment ref="F40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350 значение&gt;</t>
        </r>
      </text>
    </comment>
    <comment ref="G40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350 значение&gt;</t>
        </r>
      </text>
    </comment>
    <comment ref="F42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360 значение&gt;</t>
        </r>
      </text>
    </comment>
    <comment ref="G42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360 значение&gt;</t>
        </r>
      </text>
    </comment>
    <comment ref="F4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230 атрибут 950 значение&gt;</t>
        </r>
      </text>
    </comment>
    <comment ref="G4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230 атрибут 950 значение&gt;</t>
        </r>
      </text>
    </comment>
  </commentList>
</comments>
</file>

<file path=xl/comments6.xml><?xml version="1.0" encoding="utf-8"?>
<comments xmlns="http://schemas.openxmlformats.org/spreadsheetml/2006/main">
  <authors>
    <author>Сергей</author>
    <author>Алексей</author>
    <author>Alex Sosedko</author>
    <author>Alex</author>
  </authors>
  <commentList>
    <comment ref="B11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&lt;Регистрационный номер локальной сметы&gt;  &lt;Наименование локальной сметы&gt;</t>
        </r>
      </text>
    </comment>
    <comment ref="B12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B13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230 значение&gt;</t>
        </r>
      </text>
    </comment>
    <comment ref="B1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240 значение&gt;</t>
        </r>
      </text>
    </comment>
    <comment ref="G17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H17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8" authorId="0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8" authorId="0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</t>
        </r>
      </text>
    </comment>
    <comment ref="D18" authorId="0">
      <text>
        <r>
          <rPr>
            <sz val="8"/>
            <color indexed="81"/>
            <rFont val="Tahoma"/>
            <family val="2"/>
            <charset val="204"/>
          </rPr>
          <t xml:space="preserve"> ПИР::&lt;Ед. измерения по расценке&gt;</t>
        </r>
      </text>
    </comment>
    <comment ref="E18" authorId="0">
      <text>
        <r>
          <rPr>
            <sz val="8"/>
            <color indexed="81"/>
            <rFont val="Tahoma"/>
            <family val="2"/>
            <charset val="204"/>
          </rPr>
          <t xml:space="preserve"> ПИР::&lt;Количество всего (физ. объем) по позиции&gt;</t>
        </r>
      </text>
    </comment>
    <comment ref="F18" authorId="2">
      <text>
        <r>
          <rPr>
            <sz val="8"/>
            <color indexed="81"/>
            <rFont val="Tahoma"/>
            <family val="2"/>
            <charset val="204"/>
          </rPr>
          <t xml:space="preserve"> ПИР::&lt;Обоснование (код) позиции&gt;&lt;Обоснование коэффициентов&gt; &lt;Наименование коэффициентов&gt;</t>
        </r>
      </text>
    </comment>
    <comment ref="G18" authorId="0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</t>
        </r>
      </text>
    </comment>
    <comment ref="H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ПИР::&lt;Стоимость&gt;&lt;Стоимость КОС&gt;</t>
        </r>
      </text>
    </comment>
    <comment ref="G43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350 значение&gt;</t>
        </r>
      </text>
    </comment>
    <comment ref="G45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360 значение&gt;</t>
        </r>
      </text>
    </comment>
    <comment ref="G47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230 атрибут 950 значение&gt;</t>
        </r>
      </text>
    </comment>
  </commentList>
</comments>
</file>

<file path=xl/sharedStrings.xml><?xml version="1.0" encoding="utf-8"?>
<sst xmlns="http://schemas.openxmlformats.org/spreadsheetml/2006/main" count="6561" uniqueCount="1175">
  <si>
    <t xml:space="preserve">Заказчик </t>
  </si>
  <si>
    <t>(наименование организации)</t>
  </si>
  <si>
    <t>(ссылка на документ об утверждении)</t>
  </si>
  <si>
    <t>(наименование стройки)</t>
  </si>
  <si>
    <t>№ пп</t>
  </si>
  <si>
    <t>монтажных работ</t>
  </si>
  <si>
    <t xml:space="preserve">Руководитель проектной организации </t>
  </si>
  <si>
    <t>[подпись (инициалы, фамилия)]</t>
  </si>
  <si>
    <t>Главный инженер проекта</t>
  </si>
  <si>
    <t>[должность, подпись (инициалы, фамилия)]</t>
  </si>
  <si>
    <t>Утверждено приказом № 421 от 4 августа 2020 г. Минстроя РФ</t>
  </si>
  <si>
    <t>Приложение № 6</t>
  </si>
  <si>
    <t>"Утвержден" «     »______________________20__ г.</t>
  </si>
  <si>
    <t>Обоснование</t>
  </si>
  <si>
    <t>Наименование глав, объектов капитального строительства, работ и затрат</t>
  </si>
  <si>
    <t xml:space="preserve">строительных
(ремонтно- строительных, ремонтно- реставрационных) работ
</t>
  </si>
  <si>
    <t>оборудования</t>
  </si>
  <si>
    <t>прочих затрат</t>
  </si>
  <si>
    <t>всего</t>
  </si>
  <si>
    <t>СВОДНЫЙ СМЕТНЫЙ РАСЧЕТ СТОИМОСТИ СТРОИТЕЛЬСТВА № ССРСС-1</t>
  </si>
  <si>
    <t>Научно-проектная документация для проведения работ по сохранению (капитальный ремонт кровли) объекта культурного наследия регионального значения, «Дом жилой», расположенного по адресу: Пензенская область, г. Пенза, ул. Куйбышева д.13</t>
  </si>
  <si>
    <t>Составлен(а) в базисном (текущем) уровне цен  01.01.2001г.</t>
  </si>
  <si>
    <t>Сметная стоимость, тыс. руб.</t>
  </si>
  <si>
    <t>И.Н. Карев</t>
  </si>
  <si>
    <t>А.А. Кабачек</t>
  </si>
  <si>
    <t>Глава 2. Основные объекты строительства</t>
  </si>
  <si>
    <t>ОС-02-01</t>
  </si>
  <si>
    <t>Ремонт кровли</t>
  </si>
  <si>
    <t/>
  </si>
  <si>
    <t>Итого по Главе 2. "Основные объекты строительства"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</si>
  <si>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</si>
  <si>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</si>
  <si>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</si>
  <si>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Приказ от 19.06.2020 № 332/пр прил.2 п.2.2</t>
  </si>
  <si>
    <t>Временные здания и сооружения - Крыши, в том числе кровли - 0,4%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</si>
  <si>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</si>
  <si>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</si>
  <si>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</si>
  <si>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Итого по Главам 1-9</t>
  </si>
  <si>
    <t>Глава 10. Содержание службы заказчика. Строительный контроль</t>
  </si>
  <si>
    <t>Постановление Правительства РФ от 21.06.2010 г. №468</t>
  </si>
  <si>
    <t>Итого по Главе 10. "Содержание службы заказчика. Строительный контроль"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</si>
  <si>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</si>
  <si>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Авторский надзор - 0,2%</t>
  </si>
  <si>
    <t>Экспертиза проектной документации</t>
  </si>
  <si>
    <t>Итого по Главе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</si>
  <si>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>Итого по Главам 1-12</t>
  </si>
  <si>
    <t>Непредвиденные затраты</t>
  </si>
  <si>
    <t>Непредвиденные затраты для объектов капитального строительства непроизводственного назначения - 2%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</si>
  <si>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</si>
  <si>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</si>
  <si>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</si>
  <si>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Итого по сводному расчету</t>
  </si>
  <si>
    <t>Управление Федеральной налоговой службы по Пензенской области</t>
  </si>
  <si>
    <t>Л.Б.Кожевникова</t>
  </si>
  <si>
    <t>Л.Б. Кожевникова</t>
  </si>
  <si>
    <t>Составлен(а) в базисном (текущем) уровне цен  3 кв. 2021г.</t>
  </si>
  <si>
    <t>Научно-проектная документация для проведения работ по сохранению (капитальный ремонт кровли нежилого здания) объекта культурного наследия регионального значения, «Дом жилой», расположенного по адресу: Пензенская область, г. Пенза, ул. Куйбышева д.13</t>
  </si>
  <si>
    <t>Проверил:</t>
  </si>
  <si>
    <t>Е.В. Шатанова</t>
  </si>
  <si>
    <t>Составил:</t>
  </si>
  <si>
    <t>Итого по объектной смете</t>
  </si>
  <si>
    <t>Итого с учетом "Публичный технологический и ценовой аудит, проектные и изыскательские работы"</t>
  </si>
  <si>
    <t>Публичный технологический и ценовой аудит, проектные и изыскательские работы</t>
  </si>
  <si>
    <t>Итого с учетом "Прочие работы и затраты"</t>
  </si>
  <si>
    <t>Прочие работы и затраты</t>
  </si>
  <si>
    <t>Итого с учетом "Временные здания и сооружения"</t>
  </si>
  <si>
    <t>Временные здания и сооружения</t>
  </si>
  <si>
    <t>Итого "Локальные сметные расчеты"</t>
  </si>
  <si>
    <t>Архитектурные решения (Реставрационные работы)</t>
  </si>
  <si>
    <t>ЛСР 02-01-04</t>
  </si>
  <si>
    <t>Конструктивные решения (Реставрационные работы)</t>
  </si>
  <si>
    <t>ЛСР 02-01-03</t>
  </si>
  <si>
    <t>Архитектурные решения</t>
  </si>
  <si>
    <t>ЛСР-02-01-02</t>
  </si>
  <si>
    <t>Конструктивные решения</t>
  </si>
  <si>
    <t>ЛСР-02-01-01</t>
  </si>
  <si>
    <t>Локальные сметные расчеты</t>
  </si>
  <si>
    <t xml:space="preserve">Строительных
(ремонтно- строительных, ремонтно- реставрационных) работ
</t>
  </si>
  <si>
    <t>Наименование локальных сметных расчетов (смет), затрат</t>
  </si>
  <si>
    <t xml:space="preserve">Составлен(а) в базисном уровне цен  2001 г. </t>
  </si>
  <si>
    <t xml:space="preserve">объекта капитального строительства  </t>
  </si>
  <si>
    <t>Показатель единичной стоимости на расчетный измеритель</t>
  </si>
  <si>
    <t xml:space="preserve">Расчетный измеритель </t>
  </si>
  <si>
    <t>тыс. руб.</t>
  </si>
  <si>
    <t>Сметная стоимость</t>
  </si>
  <si>
    <t>(проектная и (или) иная техническая документация)</t>
  </si>
  <si>
    <t xml:space="preserve">Основание </t>
  </si>
  <si>
    <t>ОБЪЕКТНЫЙ СМЕТНЫЙ РАСЧЕТ (СМЕТА) № ОС-ОС-02-01</t>
  </si>
  <si>
    <t>(наименование объекта капитального строительства)</t>
  </si>
  <si>
    <t>Приложение № 5</t>
  </si>
  <si>
    <t xml:space="preserve">                                                      (А.А. Кабачек)</t>
  </si>
  <si>
    <t xml:space="preserve">                                                      (Е.В. Шатанова)</t>
  </si>
  <si>
    <t xml:space="preserve">  ВСЕГО по смете</t>
  </si>
  <si>
    <t xml:space="preserve">     Итого сметная прибыль (справочно)</t>
  </si>
  <si>
    <t xml:space="preserve">     Итого накладные расходы (справочно)</t>
  </si>
  <si>
    <t xml:space="preserve">     Итого ФОТ (справочно)</t>
  </si>
  <si>
    <t xml:space="preserve">               сметная прибыль</t>
  </si>
  <si>
    <t xml:space="preserve">               накладные расходы</t>
  </si>
  <si>
    <t xml:space="preserve">               материалы</t>
  </si>
  <si>
    <t>4,83</t>
  </si>
  <si>
    <t>3 кв 2021 (СМР) Письмо Минстроя РФ от 31.08.2021 №36820-ИФ/09</t>
  </si>
  <si>
    <t xml:space="preserve">               оплата труда</t>
  </si>
  <si>
    <t xml:space="preserve">          в том числе:</t>
  </si>
  <si>
    <t xml:space="preserve">     Монтажные работы</t>
  </si>
  <si>
    <t xml:space="preserve">          Дополнительная перевозка</t>
  </si>
  <si>
    <t>7,67</t>
  </si>
  <si>
    <t xml:space="preserve">                    сметная прибыль</t>
  </si>
  <si>
    <t xml:space="preserve">                    накладные расходы</t>
  </si>
  <si>
    <t xml:space="preserve">                    материалы</t>
  </si>
  <si>
    <t xml:space="preserve">                         в том числе оплата труда машинистов (ОТм)</t>
  </si>
  <si>
    <t xml:space="preserve">                    эксплуатация машин и механизмов</t>
  </si>
  <si>
    <t xml:space="preserve">                    оплата труда</t>
  </si>
  <si>
    <t xml:space="preserve">               в том числе:</t>
  </si>
  <si>
    <t xml:space="preserve">          Строительные работы</t>
  </si>
  <si>
    <t xml:space="preserve">     Строительные работы</t>
  </si>
  <si>
    <t xml:space="preserve">               Материалы</t>
  </si>
  <si>
    <t xml:space="preserve">                    в том числе оплата труда машинистов (Отм)</t>
  </si>
  <si>
    <t xml:space="preserve">               Эксплуатация машин</t>
  </si>
  <si>
    <t xml:space="preserve">               Оплата труда рабочих</t>
  </si>
  <si>
    <t xml:space="preserve">     Итого прямые затраты (справочно)</t>
  </si>
  <si>
    <t>Итоги по смете:</t>
  </si>
  <si>
    <t xml:space="preserve">  Итого по разделу 11 Прочие работы</t>
  </si>
  <si>
    <t>Итоги по разделу 11 Прочие работы :</t>
  </si>
  <si>
    <t>Перевозка грузов автомобилями-самосвалами грузоподъемностью 10 т, работающих вне карьера, на расстояние: до 18 км I класс груза</t>
  </si>
  <si>
    <t>21,09</t>
  </si>
  <si>
    <t>1 т груза</t>
  </si>
  <si>
    <t>ТССЦпг-03-21-01-018</t>
  </si>
  <si>
    <t>80</t>
  </si>
  <si>
    <t>Погрузочные работы при автомобильных перевозках: мусора строительного с погрузкой вручную</t>
  </si>
  <si>
    <t>ТССЦпг-01-01-01-041</t>
  </si>
  <si>
    <t>79</t>
  </si>
  <si>
    <t>Раздел 11. Прочие работы</t>
  </si>
  <si>
    <t xml:space="preserve">  Итого по разделу 10 Устройство переходной площадки</t>
  </si>
  <si>
    <t xml:space="preserve">                    в том числе оплата труда машинистов (ОТм)</t>
  </si>
  <si>
    <t xml:space="preserve">               эксплуатация машин и механизмов</t>
  </si>
  <si>
    <t>Итоги по разделу 10 Устройство переходной площадки :</t>
  </si>
  <si>
    <t>Объем=65/1000</t>
  </si>
  <si>
    <t>(Теплоизоляционные работы)</t>
  </si>
  <si>
    <t>Площадки просадочные, мостики, кронштейны, маршевые лестницы, пожарные щиты переходных площадок, ограждений (Переходная площадка П1Г-7 прим.)</t>
  </si>
  <si>
    <t>0,065</t>
  </si>
  <si>
    <t>т</t>
  </si>
  <si>
    <t>ТССЦ-201-0599</t>
  </si>
  <si>
    <t>78</t>
  </si>
  <si>
    <t>Всего по позиции</t>
  </si>
  <si>
    <t>СП Строительные металлические конструкции</t>
  </si>
  <si>
    <t>52,7</t>
  </si>
  <si>
    <t>0,85</t>
  </si>
  <si>
    <t>62</t>
  </si>
  <si>
    <t>%</t>
  </si>
  <si>
    <t>Приказ Минстроя России № 774/пр от 11.12.2020 Прил. п.9</t>
  </si>
  <si>
    <t>НР Строительные металлические конструкции</t>
  </si>
  <si>
    <t>83,7</t>
  </si>
  <si>
    <t>0,9</t>
  </si>
  <si>
    <t>93</t>
  </si>
  <si>
    <t>Приказ Минстроя России № 812/пр от 21.12.2020 Прил. п.9</t>
  </si>
  <si>
    <t>ФОТ</t>
  </si>
  <si>
    <t>Итого по расценке</t>
  </si>
  <si>
    <t>ЗТм</t>
  </si>
  <si>
    <t>0,3835</t>
  </si>
  <si>
    <t>1,25</t>
  </si>
  <si>
    <t>4,72</t>
  </si>
  <si>
    <t>чел.-ч</t>
  </si>
  <si>
    <t>ЗТ</t>
  </si>
  <si>
    <t>3,05214</t>
  </si>
  <si>
    <t>1,2</t>
  </si>
  <si>
    <t>39,13</t>
  </si>
  <si>
    <t>Конструкции стальные</t>
  </si>
  <si>
    <t>1</t>
  </si>
  <si>
    <t>201-9002</t>
  </si>
  <si>
    <t>Болты с гайками и шайбами строительные</t>
  </si>
  <si>
    <t>0</t>
  </si>
  <si>
    <t>101-1714</t>
  </si>
  <si>
    <t>М</t>
  </si>
  <si>
    <t>4</t>
  </si>
  <si>
    <t>в т.ч. ОТм</t>
  </si>
  <si>
    <t>19,95</t>
  </si>
  <si>
    <t>1,5</t>
  </si>
  <si>
    <t>3</t>
  </si>
  <si>
    <t>ЭМ</t>
  </si>
  <si>
    <t>2</t>
  </si>
  <si>
    <t>ОТ</t>
  </si>
  <si>
    <t>1,38</t>
  </si>
  <si>
    <t>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 ОЗП=1,2; ЭМ=1,2 к расх.; ЗПМ=1,2; ТЗ=1,2</t>
  </si>
  <si>
    <t>Приказ от 04.08.2020 № 421/пр прил.10 табл.3 п.1.1</t>
  </si>
  <si>
    <t>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ТЗМ=1,25</t>
  </si>
  <si>
    <t>Приказ от 04.09.2019 № 519/пр п.6.7.1</t>
  </si>
  <si>
    <t>Монтаж площадок с настилом и ограждением из листовой, рифленой, просечной и круглой стали</t>
  </si>
  <si>
    <t>1 т конструкций</t>
  </si>
  <si>
    <t>ТЕР09-03-030-01</t>
  </si>
  <si>
    <t>77</t>
  </si>
  <si>
    <t>Раздел 10. Устройство переходной площадки</t>
  </si>
  <si>
    <t xml:space="preserve">  Итого по разделу 9 Устройство температурно-усадочных швов</t>
  </si>
  <si>
    <t>Итоги по разделу 9 Устройство температурно-усадочных швов :</t>
  </si>
  <si>
    <t>СП Кровли</t>
  </si>
  <si>
    <t>48,45</t>
  </si>
  <si>
    <t>57</t>
  </si>
  <si>
    <t>Приказ Минстроя России № 774/пр от 11.12.2020 Прил. п.12</t>
  </si>
  <si>
    <t>НР Кровли</t>
  </si>
  <si>
    <t>98,1</t>
  </si>
  <si>
    <t>109</t>
  </si>
  <si>
    <t>Приказ Минстроя России № 812/пр от 21.12.2020 Прил. п.12</t>
  </si>
  <si>
    <t>0,0001334</t>
  </si>
  <si>
    <t>0,11</t>
  </si>
  <si>
    <t>0,0098242</t>
  </si>
  <si>
    <t>8,44</t>
  </si>
  <si>
    <t>Объем=0,097 / 100</t>
  </si>
  <si>
    <t>Устройство кровель плоских из наплавляемых материалов: в один слой</t>
  </si>
  <si>
    <t>0,00097</t>
  </si>
  <si>
    <t>100 м2 кровли</t>
  </si>
  <si>
    <t>ТЕР12-01-002-10</t>
  </si>
  <si>
    <t>76</t>
  </si>
  <si>
    <t>СП Бетонные и железобетонные сборные конструкции жилых, общественных и административно-бытовых зданий промышленных предприятий</t>
  </si>
  <si>
    <t>68</t>
  </si>
  <si>
    <t>Приказ Минстроя России № 774/пр от 11.12.2020 Прил. п.7.1</t>
  </si>
  <si>
    <t>НР Бетонные и железобетонные сборные конструкции жилых, общественных и административно-бытовых зданий промышленных предприятий</t>
  </si>
  <si>
    <t>104,4</t>
  </si>
  <si>
    <t>116</t>
  </si>
  <si>
    <t>Приказ Минстроя России № 812/пр от 21.12.2020 Прил. п.7.1</t>
  </si>
  <si>
    <t>5,00955</t>
  </si>
  <si>
    <t>3,67</t>
  </si>
  <si>
    <t>24,622416</t>
  </si>
  <si>
    <t>18,79</t>
  </si>
  <si>
    <t>Объем=109,2 / 100</t>
  </si>
  <si>
    <t>Устройство герметизации горизонтальных и вертикальных стыков стеновых панелей мастикой: вулканизирующейся тиоколовой</t>
  </si>
  <si>
    <t>1,092</t>
  </si>
  <si>
    <t>100 м шва</t>
  </si>
  <si>
    <t>ТЕР07-05-039-06</t>
  </si>
  <si>
    <t>75</t>
  </si>
  <si>
    <t>Раздел 9. Устройство температурно-усадочных швов</t>
  </si>
  <si>
    <t xml:space="preserve">  Итого по разделу 8 Работы по восстановлению парапета</t>
  </si>
  <si>
    <t>Итоги по разделу 8 Работы по восстановлению парапета :</t>
  </si>
  <si>
    <t>(Материалы для строительных работ)</t>
  </si>
  <si>
    <t>Костыль кровельный из оцинкованной стали размером 4х40х400 мм (прим.)</t>
  </si>
  <si>
    <t>54</t>
  </si>
  <si>
    <t>шт.</t>
  </si>
  <si>
    <t>ТССЦ-101-2915</t>
  </si>
  <si>
    <t>74</t>
  </si>
  <si>
    <t>0,27801</t>
  </si>
  <si>
    <t>0,24</t>
  </si>
  <si>
    <t>29,024244</t>
  </si>
  <si>
    <t>26,1</t>
  </si>
  <si>
    <t>Объем=92,67 / 100</t>
  </si>
  <si>
    <t>Устройство примыканий рулонных и мастичных кровель к стенам и парапетам высотой: до 600 мм без фартуков</t>
  </si>
  <si>
    <t>0,9267</t>
  </si>
  <si>
    <t>100 м примыканий</t>
  </si>
  <si>
    <t>ТЕР12-01-004-01</t>
  </si>
  <si>
    <t>73</t>
  </si>
  <si>
    <t>Раздел 8. Работы по восстановлению парапета</t>
  </si>
  <si>
    <t xml:space="preserve">  Итого по разделу 7 Работы по устройству антенн</t>
  </si>
  <si>
    <t>Итоги по разделу 7 Работы по устройству антенн :</t>
  </si>
  <si>
    <t>0,00044</t>
  </si>
  <si>
    <t>0,0324096</t>
  </si>
  <si>
    <t>Объем=0,32 / 100</t>
  </si>
  <si>
    <t>0,0032</t>
  </si>
  <si>
    <t>72</t>
  </si>
  <si>
    <t>Объем=15/1000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</si>
  <si>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t>
  </si>
  <si>
    <t>0,015</t>
  </si>
  <si>
    <t>ТССЦ-204-0064</t>
  </si>
  <si>
    <t>71</t>
  </si>
  <si>
    <t>СП Устройство сигнализации, централизации, блокировки и связи на железных дорогах</t>
  </si>
  <si>
    <t>45</t>
  </si>
  <si>
    <t>Приказ Минстроя России № 774/пр от 11.12.2020 Прил. п.51.4</t>
  </si>
  <si>
    <t>НР Устройство сигнализации, централизации, блокировки и связи на железных дорогах</t>
  </si>
  <si>
    <t>94</t>
  </si>
  <si>
    <t>Приказ Минстроя России № 812/пр от 21.12.2020 Прил. п.51.4</t>
  </si>
  <si>
    <t>21,72</t>
  </si>
  <si>
    <t>18,1</t>
  </si>
  <si>
    <t>Антенна Г-образная</t>
  </si>
  <si>
    <t>1 антенна</t>
  </si>
  <si>
    <t>ТЕРм10-07-001-02</t>
  </si>
  <si>
    <t>70</t>
  </si>
  <si>
    <t>13,032</t>
  </si>
  <si>
    <t>0,72</t>
  </si>
  <si>
    <t>Демонтаж оборудования, пригодного для дальнейшего использования, со снятием с места установки, необходимой (частичной) разборкой без надобности хранения (перемещается на другое место установки и т.п.) ОЗП=0,6; ЭМ=0,6 к расх.; ЗПМ=0,6; МАТ=0 к расх.; ТЗ=0,6; ТЗМ=0,6</t>
  </si>
  <si>
    <t>Приказ от 04.09.2019 № 519/пр табл.3 п.2</t>
  </si>
  <si>
    <t>Антенна Г-образная (Демонтаж)</t>
  </si>
  <si>
    <t>69</t>
  </si>
  <si>
    <t>0,0002375</t>
  </si>
  <si>
    <t>0,2</t>
  </si>
  <si>
    <t>0,128535</t>
  </si>
  <si>
    <t>112,75</t>
  </si>
  <si>
    <t>Объем=0,095 / 100</t>
  </si>
  <si>
    <t>Устройство мелких покрытий (брандмауэры, парапеты, свесы и т.п.) из листовой оцинкованной стали (Устройство защитного элемента)</t>
  </si>
  <si>
    <t>0,00095</t>
  </si>
  <si>
    <t>100 м2 покрытия</t>
  </si>
  <si>
    <t>ТЕР12-01-010-01</t>
  </si>
  <si>
    <t>0,01329</t>
  </si>
  <si>
    <t>1,387476</t>
  </si>
  <si>
    <t>Объем=4,43 / 100</t>
  </si>
  <si>
    <t>0,0443</t>
  </si>
  <si>
    <t>67</t>
  </si>
  <si>
    <t>66</t>
  </si>
  <si>
    <t>65</t>
  </si>
  <si>
    <t>Раздел 7. Работы по устройству антенн</t>
  </si>
  <si>
    <t xml:space="preserve">  Итого по разделу 6 Устройство водосточной системы скатной кровли</t>
  </si>
  <si>
    <t>Итоги по разделу 6 Устройство водосточной системы скатной кровли :</t>
  </si>
  <si>
    <t>СП Крыши, кровли (ремонтно-строительные)</t>
  </si>
  <si>
    <t>46</t>
  </si>
  <si>
    <t>Приказ Минстроя России № 774/пр от 11.12.2020 Прил. п.92</t>
  </si>
  <si>
    <t>НР Крыши, кровли (ремонтно-строительные)</t>
  </si>
  <si>
    <t>90</t>
  </si>
  <si>
    <t>Приказ Минстроя России № 812/пр от 21.12.2020 Прил. п.92</t>
  </si>
  <si>
    <t>1,062</t>
  </si>
  <si>
    <t>53,1</t>
  </si>
  <si>
    <t>Объем=2 / 100</t>
  </si>
  <si>
    <t>Смена: отливов (отметов) водосточных труб</t>
  </si>
  <si>
    <t>0,02</t>
  </si>
  <si>
    <t>100 шт.</t>
  </si>
  <si>
    <t>ТЕРр58-10-5</t>
  </si>
  <si>
    <t>64</t>
  </si>
  <si>
    <t>2,556</t>
  </si>
  <si>
    <t>63,9</t>
  </si>
  <si>
    <t>Объем=4 / 100</t>
  </si>
  <si>
    <t>Смена: колен водосточных труб с земли, лестниц и подмостей</t>
  </si>
  <si>
    <t>0,04</t>
  </si>
  <si>
    <t>ТЕРр58-10-3</t>
  </si>
  <si>
    <t>63</t>
  </si>
  <si>
    <t>0,5152</t>
  </si>
  <si>
    <t>36,8</t>
  </si>
  <si>
    <t>Объем=1,4 / 100</t>
  </si>
  <si>
    <t>Смена: прямых звеньев водосточных труб с земли, лестниц или подмостей</t>
  </si>
  <si>
    <t>0,014</t>
  </si>
  <si>
    <t>100 м</t>
  </si>
  <si>
    <t>ТЕРр58-10-1</t>
  </si>
  <si>
    <t>Смена: воронок водосточных труб с земли, лестниц или подмостей</t>
  </si>
  <si>
    <t>ТЕРр58-10-6</t>
  </si>
  <si>
    <t>61</t>
  </si>
  <si>
    <t>Держатель трубы (на кирпич) МП, диаметр 100 мм, стандартный цвет</t>
  </si>
  <si>
    <t>36</t>
  </si>
  <si>
    <t>ТССЦ-301-5871</t>
  </si>
  <si>
    <t>60</t>
  </si>
  <si>
    <t>2,124</t>
  </si>
  <si>
    <t>59</t>
  </si>
  <si>
    <t>15,336</t>
  </si>
  <si>
    <t>Объем=24 / 100</t>
  </si>
  <si>
    <t>58</t>
  </si>
  <si>
    <t>13,1008</t>
  </si>
  <si>
    <t>Объем=35,6 / 100</t>
  </si>
  <si>
    <t>0,356</t>
  </si>
  <si>
    <t>56</t>
  </si>
  <si>
    <t>Раздел 6. Устройство водосточной системы скатной кровли</t>
  </si>
  <si>
    <t xml:space="preserve">  Итого по разделу 5 Устройство карнизного свеса</t>
  </si>
  <si>
    <t>Итоги по разделу 5 Устройство карнизного свеса :</t>
  </si>
  <si>
    <t>28</t>
  </si>
  <si>
    <t>55</t>
  </si>
  <si>
    <t>Держатель желоба карнизный МП, диаметр 125х132 мм, стандартный цвет</t>
  </si>
  <si>
    <t>49</t>
  </si>
  <si>
    <t>ТССЦ-301-5846</t>
  </si>
  <si>
    <t>0,119</t>
  </si>
  <si>
    <t>8,202432</t>
  </si>
  <si>
    <t>14,36</t>
  </si>
  <si>
    <t>Объем=47,6 / 100</t>
  </si>
  <si>
    <t>Устройство кровель плоских из наплавляемых материалов: в два слоя</t>
  </si>
  <si>
    <t>0,476</t>
  </si>
  <si>
    <t>ТЕР12-01-002-09</t>
  </si>
  <si>
    <t>53</t>
  </si>
  <si>
    <t>Раздел 5. Устройство карнизного свеса</t>
  </si>
  <si>
    <t xml:space="preserve">  Итого по разделу 4 Перекладка вентшахт с устройством примыкания кровли</t>
  </si>
  <si>
    <t>Итоги по разделу 4 Перекладка вентшахт с устройством примыкания кровли :</t>
  </si>
  <si>
    <t>0,10225</t>
  </si>
  <si>
    <t>55,3377</t>
  </si>
  <si>
    <t>Объем=40,9 / 100</t>
  </si>
  <si>
    <t>Устройство мелких покрытий (брандмауэры, парапеты, свесы и т.п.) из листовой оцинкованной стали (Устройство защитных зонтов)</t>
  </si>
  <si>
    <t>0,409</t>
  </si>
  <si>
    <t>52</t>
  </si>
  <si>
    <t>0,05726</t>
  </si>
  <si>
    <t>0,7</t>
  </si>
  <si>
    <t>38,73639</t>
  </si>
  <si>
    <t>0,84</t>
  </si>
  <si>
    <t>Демонтаж (разборка) металлических конструкций ОЗП=0,7; ЭМ=0,7 к расх.; ЗПМ=0,7; МАТ=0 к расх.; ТЗ=0,7; ТЗМ=0,7</t>
  </si>
  <si>
    <t>Приказ от 04.09.2019 № 519/пр табл.2 п.4</t>
  </si>
  <si>
    <t>Устройство мелких покрытий (брандмауэры, парапеты, свесы и т.п.) из листовой оцинкованной стали (Демонтаж защитных зонтов)</t>
  </si>
  <si>
    <t>51</t>
  </si>
  <si>
    <t>19</t>
  </si>
  <si>
    <t>50</t>
  </si>
  <si>
    <t>0,021</t>
  </si>
  <si>
    <t>11,3652</t>
  </si>
  <si>
    <t>Объем=8,4 / 100</t>
  </si>
  <si>
    <t>Устройство мелких покрытий (брандмауэры, парапеты, свесы и т.п.) из листовой оцинкованной стали (Устройство защитных элементов)</t>
  </si>
  <si>
    <t>0,084</t>
  </si>
  <si>
    <t>0,12</t>
  </si>
  <si>
    <t>12,528</t>
  </si>
  <si>
    <t>Объем=40 / 100</t>
  </si>
  <si>
    <t>0,4</t>
  </si>
  <si>
    <t>48</t>
  </si>
  <si>
    <t>СП Конструкции из кирпича и блоков</t>
  </si>
  <si>
    <t>58,65</t>
  </si>
  <si>
    <t>Приказ Минстроя России № 774/пр от 11.12.2020 Прил. п.8</t>
  </si>
  <si>
    <t>НР Конструкции из кирпича и блоков</t>
  </si>
  <si>
    <t>99</t>
  </si>
  <si>
    <t>110</t>
  </si>
  <si>
    <t>Приказ Минстроя России № 812/пр от 21.12.2020 Прил. п.8</t>
  </si>
  <si>
    <t>0,99</t>
  </si>
  <si>
    <t>0,36</t>
  </si>
  <si>
    <t>18,6912</t>
  </si>
  <si>
    <t>7,08</t>
  </si>
  <si>
    <t>Кладка стен приямков и каналов</t>
  </si>
  <si>
    <t>2,2</t>
  </si>
  <si>
    <t>1 м3 кладки</t>
  </si>
  <si>
    <t>ТЕР08-02-001-09</t>
  </si>
  <si>
    <t>47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</si>
  <si>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</si>
  <si>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Приказ Минстроя России № 774/пр от 11.12.2020 Прил. п.40.2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</si>
  <si>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</si>
  <si>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91</t>
  </si>
  <si>
    <t>Приказ Минстроя России № 812/пр от 21.12.2020 Прил. п.40.2</t>
  </si>
  <si>
    <t>2,53</t>
  </si>
  <si>
    <t>1,15</t>
  </si>
  <si>
    <t>18,128</t>
  </si>
  <si>
    <t>8,24</t>
  </si>
  <si>
    <t>Разборка: кирпичных стен</t>
  </si>
  <si>
    <t>1 м3</t>
  </si>
  <si>
    <t>ТЕР46-04-001-04</t>
  </si>
  <si>
    <t>Раздел 4. Перекладка вентшахт с устройством примыкания кровли</t>
  </si>
  <si>
    <t xml:space="preserve">  Итого по разделу 3 Ремонт плоской кровли</t>
  </si>
  <si>
    <t>Итоги по разделу 3 Ремонт плоской кровли :</t>
  </si>
  <si>
    <t>0,1207125</t>
  </si>
  <si>
    <t>0,29</t>
  </si>
  <si>
    <t>2,665332</t>
  </si>
  <si>
    <t>6,67</t>
  </si>
  <si>
    <t>Объем=33,3 / 100</t>
  </si>
  <si>
    <t>Ограждение кровель перилами</t>
  </si>
  <si>
    <t>0,333</t>
  </si>
  <si>
    <t>100 м ограждения</t>
  </si>
  <si>
    <t>ТЕР12-01-012-01</t>
  </si>
  <si>
    <t>0,8625</t>
  </si>
  <si>
    <t>59,4504</t>
  </si>
  <si>
    <t>Объем=345 / 100</t>
  </si>
  <si>
    <t>3,45</t>
  </si>
  <si>
    <t>44</t>
  </si>
  <si>
    <t>11,592</t>
  </si>
  <si>
    <t>2,8</t>
  </si>
  <si>
    <t>Огрунтовка оснований из бетона или раствора под водоизоляционный кровельный ковер: готовой эмульсией битумной</t>
  </si>
  <si>
    <t>ТЕР12-01-016-02</t>
  </si>
  <si>
    <t>43</t>
  </si>
  <si>
    <t>4,528125</t>
  </si>
  <si>
    <t>43,75</t>
  </si>
  <si>
    <t>0,03</t>
  </si>
  <si>
    <t>144,9</t>
  </si>
  <si>
    <t>42</t>
  </si>
  <si>
    <t>35</t>
  </si>
  <si>
    <t>52,5</t>
  </si>
  <si>
    <t>48,3</t>
  </si>
  <si>
    <t xml:space="preserve"> ПЗ=35 (ОЗП=35; ЭМ=35 к расх.; ЗПМ=35; МАТ=35 к расх.; ТЗ=35; ТЗМ=35)</t>
  </si>
  <si>
    <t>Устройство выравнивающих стяжек: на каждый 1 мм изменения толщины добавлять или исключать к расценке 12-01-017-01</t>
  </si>
  <si>
    <t>100 м2 стяжки</t>
  </si>
  <si>
    <t>ТЕР12-01-017-02</t>
  </si>
  <si>
    <t>8,36625</t>
  </si>
  <si>
    <t>1,94</t>
  </si>
  <si>
    <t>112,6908</t>
  </si>
  <si>
    <t>27,22</t>
  </si>
  <si>
    <t>Устройство выравнивающих стяжек: цементно-песчаных толщиной 15 мм</t>
  </si>
  <si>
    <t>ТЕР12-01-017-01</t>
  </si>
  <si>
    <t>41</t>
  </si>
  <si>
    <t>СП Бетонные и железобетонные монолитные конструкции и работы в строительстве</t>
  </si>
  <si>
    <t>49,3</t>
  </si>
  <si>
    <t>Приказ Минстроя России № 774/пр от 11.12.2020 Прил. п.6</t>
  </si>
  <si>
    <t>НР Бетонные и железобетонные монолитные конструкции и работы в строительстве</t>
  </si>
  <si>
    <t>91,8</t>
  </si>
  <si>
    <t>102</t>
  </si>
  <si>
    <t>Приказ Минстроя России № 812/пр от 21.12.2020 Прил. п.6</t>
  </si>
  <si>
    <t>0,08556</t>
  </si>
  <si>
    <t>0,16</t>
  </si>
  <si>
    <t>6,4888704</t>
  </si>
  <si>
    <t>12,64</t>
  </si>
  <si>
    <t>Объем=1,24*345/1000</t>
  </si>
  <si>
    <t>Армирование подстилающих слоев и набетонок</t>
  </si>
  <si>
    <t>0,4278</t>
  </si>
  <si>
    <t>1 т</t>
  </si>
  <si>
    <t>ТЕР06-01-015-10</t>
  </si>
  <si>
    <t>40</t>
  </si>
  <si>
    <t>1,940625</t>
  </si>
  <si>
    <t>18,75</t>
  </si>
  <si>
    <t>62,1</t>
  </si>
  <si>
    <t>18</t>
  </si>
  <si>
    <t>15</t>
  </si>
  <si>
    <t>22,5</t>
  </si>
  <si>
    <t>20,7</t>
  </si>
  <si>
    <t xml:space="preserve"> ПЗ=15 (ОЗП=15; ЭМ=15 к расх.; ЗПМ=15; МАТ=15 к расх.; ТЗ=15; ТЗМ=15)</t>
  </si>
  <si>
    <t>39</t>
  </si>
  <si>
    <t>38</t>
  </si>
  <si>
    <t>СП Теплоизоляционные работы</t>
  </si>
  <si>
    <t>46,75</t>
  </si>
  <si>
    <t>Приказ Минстроя России № 774/пр от 11.12.2020 Прил. п.20</t>
  </si>
  <si>
    <t>НР Теплоизоляционные работы</t>
  </si>
  <si>
    <t>87,3</t>
  </si>
  <si>
    <t>97</t>
  </si>
  <si>
    <t>Приказ Минстроя России № 812/пр от 21.12.2020 Прил. п.20</t>
  </si>
  <si>
    <t>397,1916</t>
  </si>
  <si>
    <t>95,94</t>
  </si>
  <si>
    <t>Установка пароизоляционного слоя из: пленки полиэтиленовой</t>
  </si>
  <si>
    <t>100 м2 поверхности покрытия изоляции</t>
  </si>
  <si>
    <t>ТЕР26-01-055-01</t>
  </si>
  <si>
    <t>37</t>
  </si>
  <si>
    <t>8,53875</t>
  </si>
  <si>
    <t>4,5</t>
  </si>
  <si>
    <t>0,55</t>
  </si>
  <si>
    <t>525,51504</t>
  </si>
  <si>
    <t>4,32</t>
  </si>
  <si>
    <t>35,26</t>
  </si>
  <si>
    <t>3,6</t>
  </si>
  <si>
    <t>5,4</t>
  </si>
  <si>
    <t>4,968</t>
  </si>
  <si>
    <t>Общая толщина (170+50) ПЗ=3,6 (ОЗП=3,6; ЭМ=3,6 к расх.; ЗПМ=3,6; МАТ=3,6 к расх.; ТЗ=3,6; ТЗМ=3,6)</t>
  </si>
  <si>
    <t>Утепление покрытий плитами: на каждый последующий слой добавлять к расценке 12-01-013-03</t>
  </si>
  <si>
    <t>100 м2 утепляемого покрытия</t>
  </si>
  <si>
    <t>ТЕР12-01-013-04</t>
  </si>
  <si>
    <t>2,371875</t>
  </si>
  <si>
    <t>188,5356</t>
  </si>
  <si>
    <t>45,54</t>
  </si>
  <si>
    <t>Утепление покрытий плитами: из минеральной ваты или перлита на битумной мастике в один слой</t>
  </si>
  <si>
    <t>ТЕР12-01-013-03</t>
  </si>
  <si>
    <t>Монтажные работы</t>
  </si>
  <si>
    <t>0,080822</t>
  </si>
  <si>
    <t>54,676083</t>
  </si>
  <si>
    <t>Объем=57,73 / 100</t>
  </si>
  <si>
    <t>Устройство мелких покрытий (брандмауэры, парапеты, свесы и т.п.) из листовой оцинкованной стали (Демонтаж)</t>
  </si>
  <si>
    <t>0,5773</t>
  </si>
  <si>
    <t>34</t>
  </si>
  <si>
    <t>0,299</t>
  </si>
  <si>
    <t>2,1424</t>
  </si>
  <si>
    <t>0,26</t>
  </si>
  <si>
    <t>33</t>
  </si>
  <si>
    <t>11,2608</t>
  </si>
  <si>
    <t>0,8</t>
  </si>
  <si>
    <t>0,34</t>
  </si>
  <si>
    <t>120,82176</t>
  </si>
  <si>
    <t>0,96</t>
  </si>
  <si>
    <t>3,04</t>
  </si>
  <si>
    <t>Демонтаж (разборка) сборных бетонных и железобетонных строительных конструкций ОЗП=0,8; ЭМ=0,8 к расх.; ЗПМ=0,8; МАТ=0 к расх.; ТЗ=0,8; ТЗМ=0,8</t>
  </si>
  <si>
    <t>Приказ от 04.09.2019 № 519/пр табл.2 п.1</t>
  </si>
  <si>
    <t>Утепление покрытий: керамзитом (Демонтаж)</t>
  </si>
  <si>
    <t>41,4</t>
  </si>
  <si>
    <t>1 м3 утеплителя</t>
  </si>
  <si>
    <t>ТЕР12-01-014-02</t>
  </si>
  <si>
    <t>32</t>
  </si>
  <si>
    <t>СП Полы (ремонтно-строительные)</t>
  </si>
  <si>
    <t>Приказ Минстроя России № 774/пр от 11.12.2020 Прил. п.91</t>
  </si>
  <si>
    <t>НР Полы (ремонтно-строительные)</t>
  </si>
  <si>
    <t>89</t>
  </si>
  <si>
    <t>Приказ Минстроя России № 812/пр от 21.12.2020 Прил. п.91</t>
  </si>
  <si>
    <t>72,45</t>
  </si>
  <si>
    <t>21</t>
  </si>
  <si>
    <t>383,64</t>
  </si>
  <si>
    <t>111,2</t>
  </si>
  <si>
    <t>Строительный мусор</t>
  </si>
  <si>
    <t>22,77</t>
  </si>
  <si>
    <t>6,6</t>
  </si>
  <si>
    <t>509-9900</t>
  </si>
  <si>
    <t>Разборка покрытий полов: цементных (прим.)</t>
  </si>
  <si>
    <t>ТЕРр57-2-4</t>
  </si>
  <si>
    <t>31</t>
  </si>
  <si>
    <t>49,611</t>
  </si>
  <si>
    <t>14,38</t>
  </si>
  <si>
    <t>Разборка покрытий кровель: из рулонных материалов</t>
  </si>
  <si>
    <t>ТЕР46-04-008-01</t>
  </si>
  <si>
    <t>30</t>
  </si>
  <si>
    <t>Демонтажные работы</t>
  </si>
  <si>
    <t>Раздел 3. Ремонт плоской кровли</t>
  </si>
  <si>
    <t xml:space="preserve">  Итого по разделу 2 Устройство конструкции входа на чердак.</t>
  </si>
  <si>
    <t>Итоги по разделу 2 Устройство конструкции входа на чердак. :</t>
  </si>
  <si>
    <t>0,0045</t>
  </si>
  <si>
    <t>2,4354</t>
  </si>
  <si>
    <t>Объем=1,8 / 100</t>
  </si>
  <si>
    <t>Устройство мелких покрытий (брандмауэры, парапеты, свесы и т.п.) из листовой оцинкованной стали (Устройство покрытия над входом)</t>
  </si>
  <si>
    <t>0,018</t>
  </si>
  <si>
    <t>29</t>
  </si>
  <si>
    <t>СП Деревянные конструкции</t>
  </si>
  <si>
    <t>Приказ Минстроя России № 774/пр от 11.12.2020 Прил. п.10</t>
  </si>
  <si>
    <t>НР Деревянные конструкции</t>
  </si>
  <si>
    <t>97,2</t>
  </si>
  <si>
    <t>108</t>
  </si>
  <si>
    <t>Приказ Минстроя России № 812/пр от 21.12.2020 Прил. п.10</t>
  </si>
  <si>
    <t>0,001155</t>
  </si>
  <si>
    <t>0,07</t>
  </si>
  <si>
    <t>1,2638736</t>
  </si>
  <si>
    <t>79,79</t>
  </si>
  <si>
    <t>Объем=1,32 / 100</t>
  </si>
  <si>
    <t>Обивка дверей оцинкованной кровельной сталью: по дереву с одной стороны</t>
  </si>
  <si>
    <t>0,0132</t>
  </si>
  <si>
    <t>100 м2 проемов</t>
  </si>
  <si>
    <t>ТЕР10-01-044-12</t>
  </si>
  <si>
    <t>0,005808</t>
  </si>
  <si>
    <t>0,44</t>
  </si>
  <si>
    <t>0,420156</t>
  </si>
  <si>
    <t>31,83</t>
  </si>
  <si>
    <t>Устройство обрешетки сплошной из досок</t>
  </si>
  <si>
    <t>100 м2</t>
  </si>
  <si>
    <t>ТЕРр58-12-1</t>
  </si>
  <si>
    <t>27</t>
  </si>
  <si>
    <t>Объем=18,2/1000</t>
  </si>
  <si>
    <t>Швеллеры № 10 сталь марки Ст3пс</t>
  </si>
  <si>
    <t>0,0182</t>
  </si>
  <si>
    <t>ТССЦ-101-3685</t>
  </si>
  <si>
    <t>26</t>
  </si>
  <si>
    <t>Объем=16,05/1000</t>
  </si>
  <si>
    <t>Сталь угловая 50х50 мм</t>
  </si>
  <si>
    <t>0,01605</t>
  </si>
  <si>
    <t>ТССЦ-101-2542</t>
  </si>
  <si>
    <t>25</t>
  </si>
  <si>
    <t>СП Конструкции в сельском строительстве</t>
  </si>
  <si>
    <t>54,4</t>
  </si>
  <si>
    <t>Приказ Минстроя России № 774/пр от 11.12.2020 Прил. п.14</t>
  </si>
  <si>
    <t>НР Конструкции в сельском строительстве</t>
  </si>
  <si>
    <t>85,5</t>
  </si>
  <si>
    <t>95</t>
  </si>
  <si>
    <t>Приказ Минстроя России № 812/пр от 21.12.2020 Прил. п.14</t>
  </si>
  <si>
    <t>4,3155</t>
  </si>
  <si>
    <t>105</t>
  </si>
  <si>
    <t>0,03425</t>
  </si>
  <si>
    <t>Объем=(16,05+18,2)/1000</t>
  </si>
  <si>
    <t>Установка металлических конструкций каркасов и ограждений</t>
  </si>
  <si>
    <t>ТЕР14-02-014-01</t>
  </si>
  <si>
    <t>24</t>
  </si>
  <si>
    <t>0,005516</t>
  </si>
  <si>
    <t>3,731574</t>
  </si>
  <si>
    <t>Объем=3,94 / 100</t>
  </si>
  <si>
    <t>0,0394</t>
  </si>
  <si>
    <t>23</t>
  </si>
  <si>
    <t>1,384</t>
  </si>
  <si>
    <t>138,4</t>
  </si>
  <si>
    <t>0,046</t>
  </si>
  <si>
    <t>4,6</t>
  </si>
  <si>
    <t>Объем=1 / 100</t>
  </si>
  <si>
    <t>Разборка слуховых окон: полукруглых и треугольных (прим.)</t>
  </si>
  <si>
    <t>0,01</t>
  </si>
  <si>
    <t>100 окон</t>
  </si>
  <si>
    <t>ТЕРр58-2-3</t>
  </si>
  <si>
    <t>22</t>
  </si>
  <si>
    <t>Раздел 2. Устройство конструкции входа на чердак.</t>
  </si>
  <si>
    <t xml:space="preserve">  Итого по разделу 1 Ремонт скатной кровли</t>
  </si>
  <si>
    <t>Итоги по разделу 1 Ремонт скатной кровли :</t>
  </si>
  <si>
    <t>0,061625</t>
  </si>
  <si>
    <t>1,36068</t>
  </si>
  <si>
    <t>Объем=17 / 100</t>
  </si>
  <si>
    <t>Ограждение кровель перилами (Установка страховочной системы прим.)</t>
  </si>
  <si>
    <t>0,17</t>
  </si>
  <si>
    <t>0,1286875</t>
  </si>
  <si>
    <t>2,84142</t>
  </si>
  <si>
    <t>Объем=35,5 / 100</t>
  </si>
  <si>
    <t>0,355</t>
  </si>
  <si>
    <t>20</t>
  </si>
  <si>
    <t>0,01615</t>
  </si>
  <si>
    <t>8,74038</t>
  </si>
  <si>
    <t>Объем=(3,4+3,06) / 100</t>
  </si>
  <si>
    <t>Устройство мелких покрытий (брандмауэры, парапеты, свесы и т.п.) из листовой оцинкованной стали (Установка защитных зонтов парапетов )</t>
  </si>
  <si>
    <t>0,0646</t>
  </si>
  <si>
    <t>0,05525</t>
  </si>
  <si>
    <t>29,9013</t>
  </si>
  <si>
    <t>Объем=(4,1+18) / 100</t>
  </si>
  <si>
    <t>Устройство мелких покрытий (брандмауэры, парапеты, свесы и т.п.) из листовой оцинкованной стали (Установка планки ендовы нижней, защитных элементов)</t>
  </si>
  <si>
    <t>0,221</t>
  </si>
  <si>
    <t>1,4572188</t>
  </si>
  <si>
    <t>2,11</t>
  </si>
  <si>
    <t>56,18925</t>
  </si>
  <si>
    <t>84,75</t>
  </si>
  <si>
    <t>Объем=55,25 / 100</t>
  </si>
  <si>
    <t>Устройство желобов: настенных</t>
  </si>
  <si>
    <t>0,5525</t>
  </si>
  <si>
    <t>100 м желобов</t>
  </si>
  <si>
    <t>ТЕР12-01-009-01</t>
  </si>
  <si>
    <t>17</t>
  </si>
  <si>
    <t>0,11025</t>
  </si>
  <si>
    <t>59,6673</t>
  </si>
  <si>
    <t>Объем=44,1 / 100</t>
  </si>
  <si>
    <t>Устройство мелких покрытий (брандмауэры, парапеты, свесы и т.п.) из листовой оцинкованной стали (Устройство капельника )</t>
  </si>
  <si>
    <t>0,441</t>
  </si>
  <si>
    <t>16</t>
  </si>
  <si>
    <t>0,391425</t>
  </si>
  <si>
    <t>156,186864</t>
  </si>
  <si>
    <t>70,66</t>
  </si>
  <si>
    <t>Объем=184,2 / 100</t>
  </si>
  <si>
    <t>Устройство кровель из рулонной стали по обрешетке из обрезной доски при: сложной кровле</t>
  </si>
  <si>
    <t>1,842</t>
  </si>
  <si>
    <t>ТЕР12-01-026-03</t>
  </si>
  <si>
    <t>1,0349813</t>
  </si>
  <si>
    <t>1,91</t>
  </si>
  <si>
    <t>17,63478</t>
  </si>
  <si>
    <t>33,9</t>
  </si>
  <si>
    <t>Объем=43,35 / 100</t>
  </si>
  <si>
    <t>Утепление покрытий плитами: из легких (ячеистых) бетонов или фибролита насухо (Устройство сплошной контробрешетки из фанеры (OSB-3) 6 мм прим.)</t>
  </si>
  <si>
    <t>0,4335</t>
  </si>
  <si>
    <t>ТЕР12-01-013-05</t>
  </si>
  <si>
    <t>14</t>
  </si>
  <si>
    <t>0,352625</t>
  </si>
  <si>
    <t>0,13</t>
  </si>
  <si>
    <t>20,41536</t>
  </si>
  <si>
    <t>7,84</t>
  </si>
  <si>
    <t>Объем=217 / 100</t>
  </si>
  <si>
    <t>Устройство пароизоляции: прокладочной в один слой</t>
  </si>
  <si>
    <t>2,17</t>
  </si>
  <si>
    <t>100 м2 изолируемой поверхности</t>
  </si>
  <si>
    <t>ТЕР12-01-015-03</t>
  </si>
  <si>
    <t>13</t>
  </si>
  <si>
    <t>0,275</t>
  </si>
  <si>
    <t>15,912</t>
  </si>
  <si>
    <t>6,63</t>
  </si>
  <si>
    <t>Приборы оконные</t>
  </si>
  <si>
    <t>компл.</t>
  </si>
  <si>
    <t>101-9084</t>
  </si>
  <si>
    <t>Устройство слуховых окон</t>
  </si>
  <si>
    <t>1 слуховое окно</t>
  </si>
  <si>
    <t>ТЕР10-01-003-01</t>
  </si>
  <si>
    <t>12</t>
  </si>
  <si>
    <t>87,714</t>
  </si>
  <si>
    <t>39,87</t>
  </si>
  <si>
    <t>Объем=(5,84*19+5,74*19) / 100</t>
  </si>
  <si>
    <t>Ремонт деревянных элементов конструкций крыш: укрепление стропильных ног расшивкой досками с двух сторон</t>
  </si>
  <si>
    <t>ТЕРр58-5-1</t>
  </si>
  <si>
    <t>11</t>
  </si>
  <si>
    <t>0,5998125</t>
  </si>
  <si>
    <t>0,15</t>
  </si>
  <si>
    <t>92,476692</t>
  </si>
  <si>
    <t>24,09</t>
  </si>
  <si>
    <t>Объем=2,309+0,23+0,32+0,15+0,09+0,1</t>
  </si>
  <si>
    <t>Установка стропил</t>
  </si>
  <si>
    <t>3,199</t>
  </si>
  <si>
    <t>1 м3 древесины в конструкции</t>
  </si>
  <si>
    <t>ТЕР10-01-002-01</t>
  </si>
  <si>
    <t>10</t>
  </si>
  <si>
    <t>Объем=394,6/1000</t>
  </si>
  <si>
    <t>Состав огнебиозащитный «СЕНЕГА-ОБ» (Сенеж огнебио ПРОФ прим.)</t>
  </si>
  <si>
    <t>0,3946</t>
  </si>
  <si>
    <t>ТССЦ-113-8053</t>
  </si>
  <si>
    <t>9</t>
  </si>
  <si>
    <t>2,144625</t>
  </si>
  <si>
    <t>0,14</t>
  </si>
  <si>
    <t>189,85446</t>
  </si>
  <si>
    <t>12,91</t>
  </si>
  <si>
    <t>Антисептик-антипирен</t>
  </si>
  <si>
    <t>394,611</t>
  </si>
  <si>
    <t>32,2</t>
  </si>
  <si>
    <t>кг</t>
  </si>
  <si>
    <t>113-9005</t>
  </si>
  <si>
    <t>Объем=(808+417,5) / 100</t>
  </si>
  <si>
    <t>Огнебиозащитное покрытие деревянных конструкций составом"Пирилакс" любой модификации при помощи аэрозольно-капельного распыления для обеспечивания: первой группы огнезащитной эффективности по НПБ251</t>
  </si>
  <si>
    <t>12,255</t>
  </si>
  <si>
    <t>100 м2 обрабатываемой поверхности</t>
  </si>
  <si>
    <t>ТЕР26-02-018-01</t>
  </si>
  <si>
    <t>8</t>
  </si>
  <si>
    <t>3,413</t>
  </si>
  <si>
    <t>341,3</t>
  </si>
  <si>
    <t>0,056</t>
  </si>
  <si>
    <t>5,6</t>
  </si>
  <si>
    <t>Разборка слуховых окон: прямоугольных двускатных</t>
  </si>
  <si>
    <t>ТЕРр58-2-1</t>
  </si>
  <si>
    <t>7</t>
  </si>
  <si>
    <t>1,449</t>
  </si>
  <si>
    <t>10,3824</t>
  </si>
  <si>
    <t>Разборка: кирпичных стен (Демонтаж вентшахт)</t>
  </si>
  <si>
    <t>1,26</t>
  </si>
  <si>
    <t>6</t>
  </si>
  <si>
    <t>0,0168183</t>
  </si>
  <si>
    <t>0,22</t>
  </si>
  <si>
    <t>0,8286855</t>
  </si>
  <si>
    <t>10,84</t>
  </si>
  <si>
    <t>Объем=76,447/1000</t>
  </si>
  <si>
    <t>Демонтаж металлоконструкций покрытий</t>
  </si>
  <si>
    <t>0,076447</t>
  </si>
  <si>
    <t>1 т демонтированных конструкций</t>
  </si>
  <si>
    <t>ТЕР46-02-004-01</t>
  </si>
  <si>
    <t>5</t>
  </si>
  <si>
    <t>3,8592</t>
  </si>
  <si>
    <t>20,1</t>
  </si>
  <si>
    <t>Демонтаж (разборка) сборных деревянных конструкций ОЗП=0,8; ЭМ=0,8 к расх.; ЗПМ=0,8; МАТ=0 к расх.; ТЗ=0,8; ТЗМ=0,8</t>
  </si>
  <si>
    <t>Приказ от 04.09.2019 № 519/пр табл.2 п.2</t>
  </si>
  <si>
    <t>Установка элементов каркаса: из бревен и пластин (Демонтаж)</t>
  </si>
  <si>
    <t>ТЕР10-01-010-02</t>
  </si>
  <si>
    <t>0,9982</t>
  </si>
  <si>
    <t>0,46</t>
  </si>
  <si>
    <t>32,8972</t>
  </si>
  <si>
    <t>15,16</t>
  </si>
  <si>
    <t>3,038</t>
  </si>
  <si>
    <t>1,4</t>
  </si>
  <si>
    <t>Разборка деревянных элементов конструкций крыш: обрешетки из брусков с прозорами</t>
  </si>
  <si>
    <t>ТЕРр58-1-1</t>
  </si>
  <si>
    <t>0,05096</t>
  </si>
  <si>
    <t>34,47444</t>
  </si>
  <si>
    <t>Объем=36,4 / 100</t>
  </si>
  <si>
    <t>0,364</t>
  </si>
  <si>
    <t>18,6186</t>
  </si>
  <si>
    <t>8,58</t>
  </si>
  <si>
    <t>Разборка покрытий кровель: из листовой стали</t>
  </si>
  <si>
    <t>ТЕР46-04-008-02</t>
  </si>
  <si>
    <t>Раздел 1. Ремонт скатной кровли</t>
  </si>
  <si>
    <t>коэффициенты</t>
  </si>
  <si>
    <t>на единицу</t>
  </si>
  <si>
    <t>всего с учетом коэффициентов</t>
  </si>
  <si>
    <t>Сметная стоимость в текущем уровне цен, руб.</t>
  </si>
  <si>
    <t>Индексы</t>
  </si>
  <si>
    <t>Сметная стоимость в базисном уровне цен (в текущем уровне цен (гр. 8) для ресурсов, отсутствующих в СНБ), руб.</t>
  </si>
  <si>
    <t>Количество</t>
  </si>
  <si>
    <t>Единица измерения</t>
  </si>
  <si>
    <t>Наименование работ и затрат</t>
  </si>
  <si>
    <t>№ п/п</t>
  </si>
  <si>
    <t xml:space="preserve">Расчетный измеритель конструктивного решения  </t>
  </si>
  <si>
    <t>тыс.руб.</t>
  </si>
  <si>
    <t>(0)</t>
  </si>
  <si>
    <t>чел.час.</t>
  </si>
  <si>
    <t>Нормативные затраты труда машинистов</t>
  </si>
  <si>
    <t>Нормативные затраты труда рабочих</t>
  </si>
  <si>
    <t>(5,15)</t>
  </si>
  <si>
    <t>(32,65)</t>
  </si>
  <si>
    <t>Средства на оплату труда рабочих</t>
  </si>
  <si>
    <t>(342,39)</t>
  </si>
  <si>
    <t>строительных работ</t>
  </si>
  <si>
    <t>в том числе:</t>
  </si>
  <si>
    <t>(347,54)</t>
  </si>
  <si>
    <t xml:space="preserve">Сметная стоимость </t>
  </si>
  <si>
    <t>3 кв. 2021 г. (01.01.2001г.)</t>
  </si>
  <si>
    <t xml:space="preserve">Составлен(а) в текущем (базисном) уровне цен </t>
  </si>
  <si>
    <t>Основание</t>
  </si>
  <si>
    <t>методом</t>
  </si>
  <si>
    <t>базисно-индексным</t>
  </si>
  <si>
    <t xml:space="preserve">Составлен </t>
  </si>
  <si>
    <t>(наименование конструктивного решения)</t>
  </si>
  <si>
    <t>ЛОКАЛЬНЫЙ СМЕТНЫЙ РАСЧЕТ (СМЕТА) № ЛСР-02-01-01</t>
  </si>
  <si>
    <t>"ГРАНД-Смета 2021"</t>
  </si>
  <si>
    <t>Наименование программного продукта</t>
  </si>
  <si>
    <t>Территориальные сметные нормативы, предусмотренные для применения на территории Пензенской области: 
- на материалы, изделия и конструкции, применяемые в строительстве (ТССЦ 81-01-2001); 
- на эксплуатацию строительных машин и автотранспортных средств (ТСЭМ 81-01-2001); 
- на строительные и специальные строительные работы (ТЕР 81-02-2001); 
- на монтаж оборудования (ТЕРм 81-03-2001); 
- на ремонтно-строительные работы (ТЕРр 81-04-2001); 
- на пусконаладочные работы (ТЕРп 81-05-2001); 
- на капитальный ремонт оборудования (ТЕРмр 81-06-2001); 
- на перевозки грузов для строительства (ТССЦпг 81-01-2001).</t>
  </si>
  <si>
    <t xml:space="preserve">Наименование редакции сметных нормативов  </t>
  </si>
  <si>
    <t>УТВЕРЖДАЮ:</t>
  </si>
  <si>
    <t>СОГЛАСОВАНО:</t>
  </si>
  <si>
    <t>Приложение № 2</t>
  </si>
  <si>
    <t xml:space="preserve">  Итого по разделу 4 Прочие работы</t>
  </si>
  <si>
    <t>Итоги по разделу 4 Прочие работы :</t>
  </si>
  <si>
    <t>4,043</t>
  </si>
  <si>
    <t>Раздел 4. Прочие работы</t>
  </si>
  <si>
    <t xml:space="preserve">  Итого по разделу 3 Замена двери чердака</t>
  </si>
  <si>
    <t>Итоги по разделу 3 Замена двери чердака :</t>
  </si>
  <si>
    <t>СП Отделочные работы</t>
  </si>
  <si>
    <t>41,65</t>
  </si>
  <si>
    <t>Приказ Минстроя России № 774/пр от 11.12.2020 Прил. п.15</t>
  </si>
  <si>
    <t>НР Отделочные работы</t>
  </si>
  <si>
    <t>100</t>
  </si>
  <si>
    <t>Приказ Минстроя России № 812/пр от 21.12.2020 Прил. п.15</t>
  </si>
  <si>
    <t>0,0001485</t>
  </si>
  <si>
    <t>0,1685772</t>
  </si>
  <si>
    <t>14,19</t>
  </si>
  <si>
    <t>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 ОЗП=1,2; ЭМ=1,2 к расх.; ЗПМ=1,2; ТЗ=1,2; ТЗМ=1,2</t>
  </si>
  <si>
    <t>Объем=0,99 / 100</t>
  </si>
  <si>
    <t>Силикатная окраска водными составами внутри помещений: по штукатурке и кирпичу</t>
  </si>
  <si>
    <t>0,0099</t>
  </si>
  <si>
    <t>100 м2 окрашиваемой поверхности</t>
  </si>
  <si>
    <t>ТЕР15-04-002-04</t>
  </si>
  <si>
    <t>Грунтовка акриловая упрочняющая стабилизирующая глубокого проникновения "БИРСС Грунт М"</t>
  </si>
  <si>
    <t>0,0001</t>
  </si>
  <si>
    <t>ТССЦ-101-6512</t>
  </si>
  <si>
    <t>0,077814</t>
  </si>
  <si>
    <t>6,55</t>
  </si>
  <si>
    <t>Грунтовка</t>
  </si>
  <si>
    <t>0,0001287</t>
  </si>
  <si>
    <t>0,013</t>
  </si>
  <si>
    <t>101-9732</t>
  </si>
  <si>
    <t>Покрытие поверхностей грунтовкой глубокого проникновения: за 1 раз стен</t>
  </si>
  <si>
    <t>ТЕР15-04-006-03</t>
  </si>
  <si>
    <t>0,030591</t>
  </si>
  <si>
    <t>2,06</t>
  </si>
  <si>
    <t>2,4242328</t>
  </si>
  <si>
    <t>204,06</t>
  </si>
  <si>
    <t>Штукатурка поверхностей оконных и дверных откосов по бетону и камню: плоских</t>
  </si>
  <si>
    <t>100 м2 оштукатуриваемой поверхности</t>
  </si>
  <si>
    <t>ТЕР15-02-031-01</t>
  </si>
  <si>
    <t>СП Защита строительных конструкций и оборудования от коррозии</t>
  </si>
  <si>
    <t>43,35</t>
  </si>
  <si>
    <t>Приказ Минстроя России № 774/пр от 11.12.2020 Прил. п.13</t>
  </si>
  <si>
    <t>НР Защита строительных конструкций и оборудования от коррозии</t>
  </si>
  <si>
    <t>84,6</t>
  </si>
  <si>
    <t>Приказ Минстроя России № 812/пр от 21.12.2020 Прил. п.13</t>
  </si>
  <si>
    <t>0,1188</t>
  </si>
  <si>
    <t>0,1</t>
  </si>
  <si>
    <t>Обеспыливание поверхности</t>
  </si>
  <si>
    <t>1 м2 обеспыливаемой поверхности</t>
  </si>
  <si>
    <t>ТЕР13-06-004-01</t>
  </si>
  <si>
    <t>1,0692</t>
  </si>
  <si>
    <t>Очистка поверхности щетками</t>
  </si>
  <si>
    <t>1 м2 очищаемой поверхности</t>
  </si>
  <si>
    <t>ТЕР13-06-003-01</t>
  </si>
  <si>
    <t>Доводчик дверной DS 73 BC "Серия Premium", усилие закрывания EN2-5</t>
  </si>
  <si>
    <t>ТССЦ-101-6978</t>
  </si>
  <si>
    <t>1,332</t>
  </si>
  <si>
    <t>1,11</t>
  </si>
  <si>
    <t>Скобяные изделия</t>
  </si>
  <si>
    <t>101-9411</t>
  </si>
  <si>
    <t>Установка дверного доводчика к металлическим дверям</t>
  </si>
  <si>
    <t>1 шт.</t>
  </si>
  <si>
    <t>ТЕР09-04-012-02</t>
  </si>
  <si>
    <t>Дверь противопожарная металлическая однопольная ДПМ-01/30, размером 900х1600 мм</t>
  </si>
  <si>
    <t>ТССЦ-203-8114</t>
  </si>
  <si>
    <t>2,6496</t>
  </si>
  <si>
    <t>2,4</t>
  </si>
  <si>
    <t>Блоки дверные металлические</t>
  </si>
  <si>
    <t>0,92</t>
  </si>
  <si>
    <t>м2</t>
  </si>
  <si>
    <t>203-9066</t>
  </si>
  <si>
    <t>Установка металлических дверных блоков в готовые проемы</t>
  </si>
  <si>
    <t>1 м2 проема</t>
  </si>
  <si>
    <t>ТЕР09-04-012-01</t>
  </si>
  <si>
    <t>СП Проемы (ремонтно-строительные)</t>
  </si>
  <si>
    <t>Приказ Минстроя России № 774/пр от 11.12.2020 Прил. п.90</t>
  </si>
  <si>
    <t>НР Проемы (ремонтно-строительные)</t>
  </si>
  <si>
    <t>Приказ Минстроя России № 812/пр от 21.12.2020 Прил. п.90</t>
  </si>
  <si>
    <t>0,11788</t>
  </si>
  <si>
    <t>4,21</t>
  </si>
  <si>
    <t>0,0112</t>
  </si>
  <si>
    <t>Объем=((0,6+0,8)*2) / 100</t>
  </si>
  <si>
    <t>Снятие наличников</t>
  </si>
  <si>
    <t>0,028</t>
  </si>
  <si>
    <t>100 м наличников</t>
  </si>
  <si>
    <t>ТЕРр56-11-1</t>
  </si>
  <si>
    <t>0,333776</t>
  </si>
  <si>
    <t>36,28</t>
  </si>
  <si>
    <t>0,010856</t>
  </si>
  <si>
    <t>1,18</t>
  </si>
  <si>
    <t>Объем=0,92 / 100</t>
  </si>
  <si>
    <t>Снятие дверных полотен</t>
  </si>
  <si>
    <t>0,0092</t>
  </si>
  <si>
    <t>100 м2 дверных полотен</t>
  </si>
  <si>
    <t>ТЕРр56-10-1</t>
  </si>
  <si>
    <t>0,0397</t>
  </si>
  <si>
    <t>3,97</t>
  </si>
  <si>
    <t>1,793</t>
  </si>
  <si>
    <t>179,3</t>
  </si>
  <si>
    <t>0,105</t>
  </si>
  <si>
    <t>10,5</t>
  </si>
  <si>
    <t>Демонтаж дверных коробок: в каменных стенах с отбивкой штукатурки в откосах</t>
  </si>
  <si>
    <t>100 коробок</t>
  </si>
  <si>
    <t>ТЕРр56-9-1</t>
  </si>
  <si>
    <t>Раздел 3. Замена двери чердака</t>
  </si>
  <si>
    <t xml:space="preserve">  Итого по разделу 2 Устройство жалюзийной решетки</t>
  </si>
  <si>
    <t>Итоги по разделу 2 Устройство жалюзийной решетки :</t>
  </si>
  <si>
    <t>0,04914</t>
  </si>
  <si>
    <t>0,91</t>
  </si>
  <si>
    <t>4,58784</t>
  </si>
  <si>
    <t>106,2</t>
  </si>
  <si>
    <t>Объем=3,6 / 100</t>
  </si>
  <si>
    <t>Окраска металлических огрунтованных поверхностей: пастой огнезащитной ВПМ-2</t>
  </si>
  <si>
    <t>0,036</t>
  </si>
  <si>
    <t>ТЕР13-03-004-24</t>
  </si>
  <si>
    <t>0,00054</t>
  </si>
  <si>
    <t>0,169344</t>
  </si>
  <si>
    <t>3,92</t>
  </si>
  <si>
    <t>Огрунтовка металлических поверхностей за один раз: грунтовкой ВЛ-02</t>
  </si>
  <si>
    <t>ТЕР13-03-002-07</t>
  </si>
  <si>
    <t>0,0739611</t>
  </si>
  <si>
    <t>0,69</t>
  </si>
  <si>
    <t>4,0629298</t>
  </si>
  <si>
    <t>47,38</t>
  </si>
  <si>
    <t>Объем=71,46/1000</t>
  </si>
  <si>
    <t>Установка металлических решеток приямков (Устройство жалюзийной решетки слухового окна прим.)</t>
  </si>
  <si>
    <t>0,07146</t>
  </si>
  <si>
    <t>1 т металлических изделий</t>
  </si>
  <si>
    <t>ТЕР08-02-007-03</t>
  </si>
  <si>
    <t>СП Внутренние санитарно-технические работы: смена труб, санприборов, запорной арматуры и другое (ремонтно-строительные)</t>
  </si>
  <si>
    <t>Приказ Минстроя России № 774/пр от 11.12.2020 Прил. п.99.2</t>
  </si>
  <si>
    <t>НР Внутренние санитарно-технические работы: смена труб, санприборов, запорной арматуры и другое (ремонтно-строительные)</t>
  </si>
  <si>
    <t>103</t>
  </si>
  <si>
    <t>Приказ Минстроя России № 812/пр от 21.12.2020 Прил. п.99.2</t>
  </si>
  <si>
    <t>0,4619</t>
  </si>
  <si>
    <t>46,19</t>
  </si>
  <si>
    <t>0,0007</t>
  </si>
  <si>
    <t>Смена жалюзийных решеток</t>
  </si>
  <si>
    <t>100 жалюзийных решеток</t>
  </si>
  <si>
    <t>ТЕРр65-33-1</t>
  </si>
  <si>
    <t>Раздел 2. Устройство жалюзийной решетки</t>
  </si>
  <si>
    <t xml:space="preserve">  Итого по разделу 1 Ремонт пожарной лестницы</t>
  </si>
  <si>
    <t>Итоги по разделу 1 Ремонт пожарной лестницы :</t>
  </si>
  <si>
    <t>0,072618</t>
  </si>
  <si>
    <t>6,779808</t>
  </si>
  <si>
    <t>Объем=5,32 / 100</t>
  </si>
  <si>
    <t>0,0532</t>
  </si>
  <si>
    <t>0,000798</t>
  </si>
  <si>
    <t>0,2502528</t>
  </si>
  <si>
    <t>0,6384</t>
  </si>
  <si>
    <t>5,32</t>
  </si>
  <si>
    <t>5,7456</t>
  </si>
  <si>
    <t>Раздел 1. Ремонт пожарной лестницы</t>
  </si>
  <si>
    <t>(0,33)</t>
  </si>
  <si>
    <t>(8,13)</t>
  </si>
  <si>
    <t>ЛОКАЛЬНЫЙ СМЕТНЫЙ РАСЧЕТ (СМЕТА) № ЛСР-02-01-02</t>
  </si>
  <si>
    <t>(должность, подпись, расшифровка)</t>
  </si>
  <si>
    <t>Проверил: ___________________________А.А. Кабачек</t>
  </si>
  <si>
    <t>Составил: ___________________________Е.В. Шатанова</t>
  </si>
  <si>
    <t>Справочно: в т.ч.,  стоимость материалов</t>
  </si>
  <si>
    <t>Всего</t>
  </si>
  <si>
    <t>Итого</t>
  </si>
  <si>
    <t>Сметная прибыль 8%</t>
  </si>
  <si>
    <t>Накладные расходы 21,9%</t>
  </si>
  <si>
    <t>Итого прямые затраты в уровне цен _____2021</t>
  </si>
  <si>
    <t>материалы</t>
  </si>
  <si>
    <t>заработная плата</t>
  </si>
  <si>
    <t>Пересчет в уровень цен _____2021</t>
  </si>
  <si>
    <t xml:space="preserve">в том числе, </t>
  </si>
  <si>
    <t>Пересчет в уровень цен 01.01.2001</t>
  </si>
  <si>
    <t>Итого прямые затраты по смете в базисных ценах</t>
  </si>
  <si>
    <t>ССН84_6-9-Б</t>
  </si>
  <si>
    <t>ССН84_6-6-Г-Б</t>
  </si>
  <si>
    <t>м3</t>
  </si>
  <si>
    <t>ССН84_3-1-А-Б</t>
  </si>
  <si>
    <t>Раздел 2. Работы по восстановлению парапета</t>
  </si>
  <si>
    <t>м</t>
  </si>
  <si>
    <t>ССН84_6-8-А-Е</t>
  </si>
  <si>
    <r>
      <t>ССН84_6-11-Б-В</t>
    </r>
    <r>
      <rPr>
        <i/>
        <sz val="7"/>
        <rFont val="Arial"/>
        <family val="2"/>
        <charset val="204"/>
      </rPr>
      <t xml:space="preserve">
ДИЗ 7</t>
    </r>
  </si>
  <si>
    <r>
      <t>ССН84_6-11-Б-Б</t>
    </r>
    <r>
      <rPr>
        <i/>
        <sz val="7"/>
        <rFont val="Arial"/>
        <family val="2"/>
        <charset val="204"/>
      </rPr>
      <t xml:space="preserve">
ДИЗ 7</t>
    </r>
  </si>
  <si>
    <t>1 м</t>
  </si>
  <si>
    <r>
      <t>ССН84_6-11-Б-А</t>
    </r>
    <r>
      <rPr>
        <i/>
        <sz val="7"/>
        <rFont val="Arial"/>
        <family val="2"/>
        <charset val="204"/>
      </rPr>
      <t xml:space="preserve">
ДИЗ 7</t>
    </r>
  </si>
  <si>
    <r>
      <t>ССН84_6-11-Б-Г</t>
    </r>
    <r>
      <rPr>
        <i/>
        <sz val="7"/>
        <rFont val="Arial"/>
        <family val="2"/>
        <charset val="204"/>
      </rPr>
      <t xml:space="preserve">
ДИЗ 7</t>
    </r>
  </si>
  <si>
    <r>
      <t>ССН84_5-26-А</t>
    </r>
    <r>
      <rPr>
        <i/>
        <sz val="7"/>
        <rFont val="Arial"/>
        <family val="2"/>
        <charset val="204"/>
      </rPr>
      <t xml:space="preserve">
Выпуск V ДИЗ</t>
    </r>
  </si>
  <si>
    <t>Раздел 1. Устройство карнизного свеса</t>
  </si>
  <si>
    <t>З/пМех</t>
  </si>
  <si>
    <t>Эк.Маш.</t>
  </si>
  <si>
    <t>Осн.З/п</t>
  </si>
  <si>
    <t>В том числе</t>
  </si>
  <si>
    <t>Общая стоимость, руб.</t>
  </si>
  <si>
    <t>Стоимость единицы, руб.</t>
  </si>
  <si>
    <t>Кол.</t>
  </si>
  <si>
    <t>Ед. изм.</t>
  </si>
  <si>
    <t>Наименование</t>
  </si>
  <si>
    <t>Составлен(а) в текущих (базовых) ценах по состоянию на 3 кв. 2021 г. (1984 г.)</t>
  </si>
  <si>
    <t>___________________________158,5771</t>
  </si>
  <si>
    <t>Сметная стоимость строительных работ _______________________________________________________________________________________________</t>
  </si>
  <si>
    <t xml:space="preserve">Основание: </t>
  </si>
  <si>
    <t>(наименование работ и затрат, наименование объекта)</t>
  </si>
  <si>
    <t xml:space="preserve">на </t>
  </si>
  <si>
    <t>(локальная смета)</t>
  </si>
  <si>
    <r>
      <t xml:space="preserve">ЛОКАЛЬНЫЙ СМЕТНЫЙ РАСЧЕТ № </t>
    </r>
    <r>
      <rPr>
        <sz val="12"/>
        <rFont val="Arial"/>
        <family val="2"/>
        <charset val="204"/>
      </rPr>
      <t>ЛСР 02-01-03</t>
    </r>
  </si>
  <si>
    <t>10м2</t>
  </si>
  <si>
    <t>ССН84_10-3-А-Прим</t>
  </si>
  <si>
    <r>
      <t>ССН84_8-8-А</t>
    </r>
    <r>
      <rPr>
        <i/>
        <sz val="7"/>
        <rFont val="Arial"/>
        <family val="2"/>
        <charset val="204"/>
      </rPr>
      <t xml:space="preserve">
ДИЗ 7</t>
    </r>
  </si>
  <si>
    <t>Раздел 5. Отделка вентиляционных шахт</t>
  </si>
  <si>
    <t>ССН84_10-3-Б-Прим</t>
  </si>
  <si>
    <r>
      <t>ССН84_10-11-Б</t>
    </r>
    <r>
      <rPr>
        <i/>
        <sz val="7"/>
        <rFont val="Arial"/>
        <family val="2"/>
        <charset val="204"/>
      </rPr>
      <t xml:space="preserve">
Выпуск VI ДИЗ</t>
    </r>
  </si>
  <si>
    <t>Раздел 4. Окраска карниза</t>
  </si>
  <si>
    <r>
      <t>ССН84_8-8-Д</t>
    </r>
    <r>
      <rPr>
        <i/>
        <sz val="7"/>
        <rFont val="Arial"/>
        <family val="2"/>
        <charset val="204"/>
      </rPr>
      <t xml:space="preserve">
ДИЗ 7</t>
    </r>
  </si>
  <si>
    <t>Раздел 3. Восстановление декоративных элементов парапета, аттиков и карниза</t>
  </si>
  <si>
    <t>Раздел 2. Отделка декоративных элементов парапета</t>
  </si>
  <si>
    <t>Раздел 1. Отделка парапета</t>
  </si>
  <si>
    <t>___________________________234,13815</t>
  </si>
  <si>
    <r>
      <t xml:space="preserve">ЛОКАЛЬНЫЙ СМЕТНЫЙ РАСЧЕТ № </t>
    </r>
    <r>
      <rPr>
        <sz val="12"/>
        <rFont val="Arial"/>
        <family val="2"/>
        <charset val="204"/>
      </rPr>
      <t>ЛСР 02-01-04</t>
    </r>
  </si>
  <si>
    <r>
      <t>Смена обрешетки скатных крыш из брусьев и досок: с прозорами</t>
    </r>
    <r>
      <rPr>
        <i/>
        <sz val="7"/>
        <rFont val="Arial"/>
        <family val="2"/>
        <charset val="204"/>
      </rPr>
      <t xml:space="preserve">
</t>
    </r>
  </si>
  <si>
    <r>
      <t>Воссоздание воронок из оцинкованной стали Д-14 см</t>
    </r>
    <r>
      <rPr>
        <i/>
        <sz val="7"/>
        <rFont val="Arial"/>
        <family val="2"/>
        <charset val="204"/>
      </rPr>
      <t xml:space="preserve">
</t>
    </r>
  </si>
  <si>
    <r>
      <t>Воссоздание трубы из оцинкованной стали Д-14 см</t>
    </r>
    <r>
      <rPr>
        <i/>
        <sz val="7"/>
        <rFont val="Arial"/>
        <family val="2"/>
        <charset val="204"/>
      </rPr>
      <t xml:space="preserve">
</t>
    </r>
  </si>
  <si>
    <r>
      <t>Воссоздание колен из оцинкованной стали Д-14 см</t>
    </r>
    <r>
      <rPr>
        <i/>
        <sz val="7"/>
        <rFont val="Arial"/>
        <family val="2"/>
        <charset val="204"/>
      </rPr>
      <t xml:space="preserve">
</t>
    </r>
  </si>
  <si>
    <r>
      <t>Смена разжелобков шириной до 0,7м весом 4кг оцинкованной сталью.</t>
    </r>
    <r>
      <rPr>
        <i/>
        <sz val="7"/>
        <rFont val="Arial"/>
        <family val="2"/>
        <charset val="204"/>
      </rPr>
      <t xml:space="preserve">
</t>
    </r>
  </si>
  <si>
    <r>
      <t>Воссоздание отливов из оцинкованной стали Д-14 см</t>
    </r>
    <r>
      <rPr>
        <i/>
        <sz val="7"/>
        <rFont val="Arial"/>
        <family val="2"/>
        <charset val="204"/>
      </rPr>
      <t xml:space="preserve">
</t>
    </r>
  </si>
  <si>
    <r>
      <t>Разборка первоначальной кирпичной кладки стен, столбов, колонн, сводов, арок, глав или позднейших пристроек и заделок в памятниках, непосредственно сопрягающихся с древней кладкой или содержащих в кладке материалылы от разборки других частей памятника: прочность кладки средняя</t>
    </r>
    <r>
      <rPr>
        <i/>
        <sz val="7"/>
        <rFont val="Arial"/>
        <family val="2"/>
        <charset val="204"/>
      </rPr>
      <t xml:space="preserve">
</t>
    </r>
  </si>
  <si>
    <r>
      <t>Покрытие выступающих частей зданий - закомары, парапеты, раскреповки, столбики и т.п. оцинкованной сталью 4кг.</t>
    </r>
    <r>
      <rPr>
        <i/>
        <sz val="7"/>
        <rFont val="Arial"/>
        <family val="2"/>
        <charset val="204"/>
      </rPr>
      <t xml:space="preserve">
</t>
    </r>
  </si>
  <si>
    <r>
      <t>Покрытие выступающих частей зданий - закомары, парапеты, раскреповки, столбики и т.п. оцинкованной сталью 4кг. (фартук)</t>
    </r>
    <r>
      <rPr>
        <i/>
        <sz val="7"/>
        <rFont val="Arial"/>
        <family val="2"/>
        <charset val="204"/>
      </rPr>
      <t xml:space="preserve">
</t>
    </r>
  </si>
  <si>
    <r>
      <t>Смена покрытий на зонтах (над крыльцами, подъездами и входными дверями) из оцинкованной стали 4кг.</t>
    </r>
    <r>
      <rPr>
        <i/>
        <sz val="7"/>
        <rFont val="Arial"/>
        <family val="2"/>
        <charset val="204"/>
      </rPr>
      <t xml:space="preserve">
</t>
    </r>
  </si>
  <si>
    <r>
      <t>Реставрация и воссоздание штукатурных фасадов по кирпичным поверхностям известково-цементным раствором (или известковым): стены гладкие.</t>
    </r>
    <r>
      <rPr>
        <i/>
        <sz val="7"/>
        <rFont val="Arial"/>
        <family val="2"/>
        <charset val="204"/>
      </rPr>
      <t xml:space="preserve">
</t>
    </r>
  </si>
  <si>
    <r>
      <t>Перхлорвиниловая окраска (оштукатуренных кирпичных поверхностей, ранее очищенных от старой краски или перетертых, а также оштукатуренных вновь) простых фасадов за 1 раз</t>
    </r>
    <r>
      <rPr>
        <i/>
        <sz val="7"/>
        <rFont val="Arial"/>
        <family val="2"/>
        <charset val="204"/>
      </rPr>
      <t xml:space="preserve">
</t>
    </r>
  </si>
  <si>
    <r>
      <t>Реставрация и воссоздание штукатурных фасадов по кирпичным поверхностям известково-цементным раствором (или известковым): оконные и дверные четверти, карнизы, колонны с канелюрами.</t>
    </r>
    <r>
      <rPr>
        <i/>
        <sz val="7"/>
        <rFont val="Arial"/>
        <family val="2"/>
        <charset val="204"/>
      </rPr>
      <t xml:space="preserve">
</t>
    </r>
  </si>
  <si>
    <r>
      <t>Перхлорвиниловая окраска (оштукатуренных кирпичных поверхностей, ранее очищенных от старой краски или перетертых, а также оштукатуренных вновь) сложных фасадов за 1 раз</t>
    </r>
    <r>
      <rPr>
        <i/>
        <sz val="7"/>
        <rFont val="Arial"/>
        <family val="2"/>
        <charset val="204"/>
      </rPr>
      <t xml:space="preserve">
</t>
    </r>
  </si>
  <si>
    <r>
      <t>Расчистка оштукатуренной поверхности: профилированная поверхность, известковая окраска</t>
    </r>
    <r>
      <rPr>
        <i/>
        <sz val="7"/>
        <rFont val="Arial"/>
        <family val="2"/>
        <charset val="204"/>
      </rPr>
      <t xml:space="preserve">
</t>
    </r>
  </si>
  <si>
    <t>Проектные работы</t>
  </si>
  <si>
    <t xml:space="preserve">НДС - 20% </t>
  </si>
  <si>
    <t xml:space="preserve"> Всего в базовом уровне цен c учетом индекса изменений к уровню цен по состоянию на 2001г. (Письмо Министерства строительства РФ №33267-ИФ/09 от 09.08.2021г. Прилож.2) = 4,66. Расчет: 2 349 259,36/4,66</t>
  </si>
  <si>
    <t xml:space="preserve">   Всего в текущем уровне цен c учетом индекса изменений к уровню цен по состоянию на 1991г. (Письмо Министерства строительства РФ №33267-ИФ/09 от 09.08.2021г. Прилож.2) = 53,73</t>
  </si>
  <si>
    <t xml:space="preserve">   Итого Поз. 1-7</t>
  </si>
  <si>
    <t xml:space="preserve"> </t>
  </si>
  <si>
    <t>78*1</t>
  </si>
  <si>
    <t>СЦНПР_91-1-22-5</t>
  </si>
  <si>
    <t>альбом до 5 экз.</t>
  </si>
  <si>
    <t>Научно-реставрационный отчет: альбом фотоиллюстраций с подбором наклейкой, компоновкой и составлением кратких аннотаций, включающих в себя до 20 фотографий</t>
  </si>
  <si>
    <t>3780*1</t>
  </si>
  <si>
    <t>СЦНПР_91-1-15-7-В</t>
  </si>
  <si>
    <t>памятник</t>
  </si>
  <si>
    <t>Рабочая документация, площадь фасадов до 7,0 м2: категория сложности II</t>
  </si>
  <si>
    <t>17,6*(11+22)/10</t>
  </si>
  <si>
    <t>СЦНПР_91-3-4-1</t>
  </si>
  <si>
    <t>10 позиций сметы</t>
  </si>
  <si>
    <t xml:space="preserve">Составление смет на реставрационно-восстановительные, реставрационные, консервационные работы </t>
  </si>
  <si>
    <t>26,3*(15+27)/10</t>
  </si>
  <si>
    <t>СЦНПР_91-3-3-2-А</t>
  </si>
  <si>
    <t>10 позиций описи</t>
  </si>
  <si>
    <t>Составление описи работ (ведомости объемов работ) при наличии по объектам проектно-технической документации: реставрационные, ремонтно-реставрационные, консервационные работы</t>
  </si>
  <si>
    <t>Раздел 3. Проектные работы</t>
  </si>
  <si>
    <t>580*0,9167</t>
  </si>
  <si>
    <t>СЦНПР_91-1-22-1</t>
  </si>
  <si>
    <t>п/лист текст. материала</t>
  </si>
  <si>
    <t xml:space="preserve">Научно-реставрационный отчет: I категория - памятники истории и культуры XIX - XX вв. с утратой первоначального облика до 50% </t>
  </si>
  <si>
    <t>97*12,2519</t>
  </si>
  <si>
    <t>СЦНПР_91-1-8-1-В</t>
  </si>
  <si>
    <t>100 м2 площади в натуре</t>
  </si>
  <si>
    <t>Архитектурно-археологические обмеры: фасады, интерьеры и развертки стен, масштаб чертежа 1:50: категория сложности III</t>
  </si>
  <si>
    <t>Раздел 2. Научно-изыскательские работы</t>
  </si>
  <si>
    <t>(830*1)*0,32</t>
  </si>
  <si>
    <t>СЦНПР_91-1-1-1-Г</t>
  </si>
  <si>
    <t>Предварительные научно-проектные работы на памятники архитектуры и истории: объем памятника до 10,0 тыс.м3</t>
  </si>
  <si>
    <t>Раздел 1. Предварительные работы</t>
  </si>
  <si>
    <t>Стоимость, 
руб.</t>
  </si>
  <si>
    <t>Расчет стоимости, руб.</t>
  </si>
  <si>
    <t>Обоснование стоимости</t>
  </si>
  <si>
    <t>Кол-во</t>
  </si>
  <si>
    <t>Сметный расчет составлен по СЦНПР-91 базисно-индексным методом</t>
  </si>
  <si>
    <t>Наименование организации заказчика:</t>
  </si>
  <si>
    <t>Общество с ограниченной ответсвенностью Научно-производственный центр "Цера"</t>
  </si>
  <si>
    <t>Наименование проектной (изыскательской) организации:</t>
  </si>
  <si>
    <t>Наименование предприятия, здания, сооружения, стадии проектирования, этапа, вида проектных</t>
  </si>
  <si>
    <t>Научно-проектная документация для проведения работ по сохранению (капитальный ремонт кровли нежилого здания) объекта культурного наследия регионального значения, «Дом жилой», расположенного по адресу: Пензенская область, г. Пенза, ул. Куйбышева д.13. Проектные работы СЦНПР.</t>
  </si>
  <si>
    <t>на проектные (изыскательские)  работы</t>
  </si>
  <si>
    <t xml:space="preserve">СМЕТА № 01   </t>
  </si>
  <si>
    <t>(договору, дополнительному соглашению)</t>
  </si>
  <si>
    <t>Приложение к</t>
  </si>
  <si>
    <t>Форма 2п</t>
  </si>
  <si>
    <t>Поставновление №145</t>
  </si>
  <si>
    <t>Приказ от 04.08.2020 №421/пр п.179</t>
  </si>
  <si>
    <t>Приказ от 04.08.2020 №421/пр п.181</t>
  </si>
  <si>
    <t>Приказ от 04.08.2020 №421/пр п.173</t>
  </si>
  <si>
    <t>Сводный сметный расчет сметной стоимостью   483,40 тыс. руб.</t>
  </si>
  <si>
    <t xml:space="preserve">ООО НПЦ «ЦЕРА»
Общество с ограниченной ответственностью
Научно-производственный центр «ЦЕРА»
Юридический адрес: ул. Чаадаева, д.119, г. Пенза
Фактический адрес: ул. Гоголя, д.40. г. Пенза
www. tsera.ru, e-mail: npc-cera@mail.ru
</t>
  </si>
  <si>
    <t>Арх. № 140</t>
  </si>
  <si>
    <t>Капитальный ремонт кровли нежилого здания, расположенного по адресу: г. Пенза, ул. Куйбышева, д.13.</t>
  </si>
  <si>
    <t xml:space="preserve"> ПРОЕКТНАЯ ДОКУМЕНТАЦИЯ</t>
  </si>
  <si>
    <t>Раздел 11. «Смета на строительство объектов капитального строительства»</t>
  </si>
  <si>
    <t>02-119/9-ПРП.СМ</t>
  </si>
  <si>
    <t>г. Пенза, 2021 г.</t>
  </si>
  <si>
    <t>Генеральный директор                                                              И.Н.Карев</t>
  </si>
  <si>
    <t>ГИП                                                                                                 А.А.Кабачек</t>
  </si>
  <si>
    <t>ГАП                                                                                                 К.И.Исхакова</t>
  </si>
  <si>
    <t>ПОЯСНИТЕЛЬНАЯ ЗАПИСКА</t>
  </si>
  <si>
    <t>к сметной документации</t>
  </si>
  <si>
    <t xml:space="preserve">на по объекту: </t>
  </si>
  <si>
    <t>Капитальный ремонт кровли нежилого здания, расположенного по адресу: г. Пенза, ул. Куйбышева, д.13</t>
  </si>
  <si>
    <t>Сметная документация на капитальный ремонт кровли нежилого здания, расположенного по адресу: Пензенская область, г. Пенза, ул. Куйбышева д.13 разработана в соответствии с приказом Министерства строительства и жилищно-коммунального хозяйства Российской Федерации от 04 августа 2020 г. №421/пр.</t>
  </si>
  <si>
    <t>а) сведения о месте расположения объекта капитального строительства:</t>
  </si>
  <si>
    <t>Объект капитального ремонта расположен в г. Пенза, ул. Куйбышева, д.13.</t>
  </si>
  <si>
    <t xml:space="preserve"> б) перечень сборников и каталогов сметных нормативов, принятых для составления сметной документации на строительство:</t>
  </si>
  <si>
    <t>Для реставрационных работ сметная документация составлена на основании сметно-нормативной базы ССН-84, утвержденной приказом МК СССР №310 от 20.06.1984 г. в ценах по состоянию на 1984 г., с пересчетом в текущие цены индексом 210,76 и цены по состоянию на 01.01.2000 г. индексом 37,66, согласно письмам № 10.2-2-641 от 04.04.2012 г. № 16-01-39/10-КЧ от 07.02.2012 Министерства культуры Российской Федерации. Накладные расходы приняты для реставрационно-восстановительных работ в размере 21,9% от общей стоимости прямых затрат в соответствии с приказом МК РФ от 04.03.1992 г. №95. Сметная прибыль принята в размере 8% от общей стоимости прямых затрат в соответствии с постановлением Совета Министерств СССР от 28.03.1983 №249.</t>
  </si>
  <si>
    <t>Для сопутствующих работ сметная документация составлена на основании ТСНБ-2001 Пензенской области, редакция 2014 г.</t>
  </si>
  <si>
    <t>в) наименование подрядной организации (при наличии):</t>
  </si>
  <si>
    <t>Подрядная организация не определена.</t>
  </si>
  <si>
    <t>г) обоснование особенностей определения сметной стоимости строительных работ для объекта капитального строительства:</t>
  </si>
  <si>
    <t>Прочие работы и затраты:</t>
  </si>
  <si>
    <t>Временные здания и сооружения приняты в соответствии с Приказом от 19.06.2020 № 332/пр прил.2 п.2.2 в размере 0,4%*.</t>
  </si>
  <si>
    <t>Содержание дирекции (технического надзора) строящегося предприятия принято в размере 2,14% на основании Постановления Правительства РФ от 21.06.2010 г. №468</t>
  </si>
  <si>
    <t>Авторский надзор принят в размере 0,2% в соответствии с Методикой №421/пр п. 173.</t>
  </si>
  <si>
    <t>Резерв средств на непредвиденные работы и затраты принят в размере 2% в соответствии с Приказом от 4.08.2020 № 421/пр п.179.</t>
  </si>
  <si>
    <t>Затраты на проведение государственной экспертизы проектной документации и результатов инженерных изысканий определены Постановлением № 145 от 05.03.2007</t>
  </si>
  <si>
    <t>Объект является объектом культурного наследия. В соответствии с подпунктом 15 пункта 2 статьи 149 Налогового кодекса РФ работы по реставрации и ремонту зданий не подлежат налогообложению. В стоимость работ включена компенсация на материалы в размере 20%.</t>
  </si>
  <si>
    <t xml:space="preserve">Накладные расходы приняты по нормативам, введенным в действие Приказом Министерства строительства и жилищно-коммунального хозяйства Российской Федерации от 21.12.2020 № 812/пр </t>
  </si>
  <si>
    <t>Составил: Е.В. Шатанова</t>
  </si>
  <si>
    <t>Главный инженер проекта: А.А. Кабачек</t>
  </si>
  <si>
    <t>Проверил: А.А. Кабачек</t>
  </si>
  <si>
    <t>Сметная прибыль принята по нормативам, введенным в действие Приказом  Министерства строительства и жилищно-коммунального хозяйства Российской Федерации от 11 декабря 2020 года N 774/пр.</t>
  </si>
  <si>
    <t>Смета №01</t>
  </si>
  <si>
    <t>И.О. руководителя УФНС по Пензенской области Л.Б.Кожевникова</t>
  </si>
  <si>
    <t xml:space="preserve">Генеральный директор И.Н.Карев </t>
  </si>
  <si>
    <t>"01" ноября 2021 года</t>
  </si>
  <si>
    <t>Транспортная схема вывоза мусора</t>
  </si>
  <si>
    <t>Наименование операций</t>
  </si>
  <si>
    <t>Наименование конечных пунктов перевозки (от-до)</t>
  </si>
  <si>
    <t>Расстояние перевозки,км</t>
  </si>
  <si>
    <t>Вывоз мусора</t>
  </si>
  <si>
    <t>г.Пенза, ул. Куйбышева,13 - г.Пенза, ул. Осенная, 5</t>
  </si>
  <si>
    <t xml:space="preserve">Заказчик: И.О.обязанности руководителя 
УФНС России по Пензенской области 
</t>
  </si>
  <si>
    <t xml:space="preserve">Генеральный директор ООО НПЦ "Цера" </t>
  </si>
  <si>
    <t xml:space="preserve">И.О.обязанности руководителя 
УФНС России по Пензенской области 
</t>
  </si>
  <si>
    <t>Строительный контроль</t>
  </si>
  <si>
    <t>Ведомость обьемов работ на проектные работы</t>
  </si>
  <si>
    <t>В текущий уровень (цены 3 квартал 2021г.) стоимость по сводному сметному расчету переведена с применением индексов:</t>
  </si>
  <si>
    <t xml:space="preserve"> - 4,66×1,19 на проектные работы (Приложение № 2 к письму Минстроя России от 09.08.2021 № 33267-ИФ/09 и письмо Госстроя России
от 16.07.2003 № НЗ-4316/10).</t>
  </si>
  <si>
    <t xml:space="preserve"> - 19,95 к оплате труда; 4,83 к материалам, изделиям и конструкциям; 7,67 к эксплуатации машин и механизмов к ТЕР-2001 для Пензенской области по объекту строительства «Административные здания» (Приложение № 2 к письму Минстроя России от 31.08.2021 № 36820-ИФ/09);</t>
  </si>
  <si>
    <t>Налоги иобязательные платежи</t>
  </si>
  <si>
    <t>Статья 149 п. 15 НК РФ</t>
  </si>
  <si>
    <t xml:space="preserve">Компенсация НДС на материалы и оборудование 20% (Приложение 1 к ССР) </t>
  </si>
  <si>
    <t>ИТОГО В ЦЕНАХ 2021г.</t>
  </si>
  <si>
    <t>ВСЕГО ПО СВОДНОМУ СМЕТНОМУ РАСЧЁТУ  НА 3КВАРТАЛ 2021 г.</t>
  </si>
  <si>
    <t>Письмом Минстроя от 20.08.2021г. №35422-ИФ/09, прил 4
Письмо Минстроя России от 27.03.2021 №12241-ИФ/09</t>
  </si>
  <si>
    <t>ПЕРЕВОД В ЦЕНЫ 3 КВ. 2021 Г. К(СМР)=6,44; К(ОБ)=4,75; К(ПР)=12,58</t>
  </si>
  <si>
    <t>не учитывается в расчете ССРСС</t>
  </si>
  <si>
    <t>Приложение 1</t>
  </si>
  <si>
    <t>Сводный сметный расчет сметной стоимостью 4202,56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</si>
</sst>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sz val="12"/>
      <name val="Arial"/>
      <family val="2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7"/>
      <name val="Arial"/>
      <family val="2"/>
      <charset val="204"/>
    </font>
    <font>
      <b/>
      <sz val="9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i/>
      <sz val="8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sz val="7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8"/>
      <name val="Times New Roman Cyr"/>
      <charset val="204"/>
    </font>
    <font>
      <b/>
      <sz val="8"/>
      <name val="Times New Roman Cyr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5" fillId="0" borderId="1">
      <alignment horizontal="center"/>
    </xf>
    <xf numFmtId="0" fontId="3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3" fillId="0" borderId="0"/>
    <xf numFmtId="0" fontId="5" fillId="0" borderId="0">
      <alignment horizontal="right" vertical="top" wrapText="1"/>
    </xf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1">
      <alignment horizontal="center" wrapText="1"/>
    </xf>
    <xf numFmtId="0" fontId="3" fillId="0" borderId="0">
      <alignment vertical="top"/>
    </xf>
    <xf numFmtId="0" fontId="3" fillId="0" borderId="0"/>
    <xf numFmtId="0" fontId="3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6" fillId="0" borderId="0"/>
    <xf numFmtId="0" fontId="5" fillId="0" borderId="1">
      <alignment horizontal="center" wrapText="1"/>
    </xf>
    <xf numFmtId="0" fontId="3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6" fillId="0" borderId="0"/>
    <xf numFmtId="0" fontId="5" fillId="0" borderId="0"/>
    <xf numFmtId="0" fontId="23" fillId="0" borderId="0"/>
    <xf numFmtId="0" fontId="3" fillId="0" borderId="0"/>
    <xf numFmtId="0" fontId="2" fillId="0" borderId="0"/>
    <xf numFmtId="0" fontId="29" fillId="0" borderId="0"/>
    <xf numFmtId="0" fontId="50" fillId="0" borderId="0">
      <alignment horizontal="left" vertical="top"/>
    </xf>
    <xf numFmtId="0" fontId="51" fillId="0" borderId="0">
      <alignment horizontal="right" vertical="top"/>
    </xf>
    <xf numFmtId="0" fontId="52" fillId="0" borderId="6">
      <alignment horizontal="center" vertical="center"/>
    </xf>
    <xf numFmtId="0" fontId="52" fillId="0" borderId="4">
      <alignment horizontal="center" vertical="center"/>
    </xf>
    <xf numFmtId="0" fontId="53" fillId="0" borderId="2">
      <alignment horizontal="left" vertical="top"/>
    </xf>
    <xf numFmtId="0" fontId="52" fillId="0" borderId="0">
      <alignment horizontal="right" vertical="top"/>
    </xf>
    <xf numFmtId="0" fontId="54" fillId="0" borderId="2">
      <alignment horizontal="left" vertical="top"/>
    </xf>
    <xf numFmtId="0" fontId="55" fillId="0" borderId="2">
      <alignment horizontal="left" vertical="top"/>
    </xf>
    <xf numFmtId="0" fontId="55" fillId="0" borderId="0">
      <alignment horizontal="left"/>
    </xf>
    <xf numFmtId="0" fontId="52" fillId="0" borderId="0">
      <alignment horizontal="left"/>
    </xf>
    <xf numFmtId="0" fontId="55" fillId="0" borderId="0">
      <alignment horizontal="left" vertical="top"/>
    </xf>
    <xf numFmtId="0" fontId="55" fillId="0" borderId="0">
      <alignment horizontal="right" vertical="top"/>
    </xf>
    <xf numFmtId="0" fontId="54" fillId="0" borderId="0">
      <alignment horizontal="left" vertical="top"/>
    </xf>
    <xf numFmtId="0" fontId="56" fillId="0" borderId="0">
      <alignment horizontal="center" vertical="center"/>
    </xf>
    <xf numFmtId="0" fontId="57" fillId="0" borderId="2">
      <alignment horizontal="center" vertical="top"/>
    </xf>
    <xf numFmtId="0" fontId="52" fillId="0" borderId="0">
      <alignment horizontal="center" vertical="top"/>
    </xf>
    <xf numFmtId="0" fontId="52" fillId="0" borderId="0">
      <alignment horizontal="left" vertical="top"/>
    </xf>
    <xf numFmtId="0" fontId="52" fillId="0" borderId="1">
      <alignment horizontal="center" vertical="center"/>
    </xf>
    <xf numFmtId="0" fontId="1" fillId="0" borderId="0"/>
    <xf numFmtId="0" fontId="29" fillId="0" borderId="1" applyBorder="0" applyAlignment="0">
      <alignment horizontal="center" wrapText="1"/>
    </xf>
    <xf numFmtId="0" fontId="59" fillId="0" borderId="0"/>
    <xf numFmtId="0" fontId="1" fillId="0" borderId="0"/>
    <xf numFmtId="0" fontId="23" fillId="0" borderId="0"/>
    <xf numFmtId="0" fontId="65" fillId="0" borderId="0"/>
    <xf numFmtId="0" fontId="1" fillId="0" borderId="0"/>
    <xf numFmtId="0" fontId="23" fillId="0" borderId="0"/>
    <xf numFmtId="0" fontId="1" fillId="0" borderId="0"/>
  </cellStyleXfs>
  <cellXfs count="523">
    <xf numFmtId="0" fontId="0" fillId="0" borderId="0" xfId="0"/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1" fillId="0" borderId="3" xfId="0" applyFont="1" applyBorder="1" applyAlignment="1"/>
    <xf numFmtId="0" fontId="9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2" fillId="0" borderId="0" xfId="11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12" fillId="0" borderId="0" xfId="23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 vertical="top" wrapText="1"/>
    </xf>
    <xf numFmtId="0" fontId="4" fillId="0" borderId="0" xfId="0" applyFont="1"/>
    <xf numFmtId="0" fontId="9" fillId="0" borderId="0" xfId="24" applyFont="1">
      <alignment horizontal="left" vertical="top"/>
    </xf>
    <xf numFmtId="0" fontId="4" fillId="0" borderId="2" xfId="0" applyFont="1" applyBorder="1"/>
    <xf numFmtId="0" fontId="9" fillId="0" borderId="2" xfId="24" applyFont="1" applyBorder="1" applyAlignment="1">
      <alignment horizontal="left" vertical="top"/>
    </xf>
    <xf numFmtId="0" fontId="9" fillId="0" borderId="2" xfId="24" applyFont="1" applyBorder="1" applyAlignment="1">
      <alignment horizontal="right" vertical="top"/>
    </xf>
    <xf numFmtId="0" fontId="9" fillId="0" borderId="2" xfId="24" applyFont="1" applyBorder="1">
      <alignment horizontal="left" vertical="top"/>
    </xf>
    <xf numFmtId="49" fontId="9" fillId="0" borderId="0" xfId="0" applyNumberFormat="1" applyFont="1" applyAlignment="1">
      <alignment horizontal="center" vertical="top" wrapText="1"/>
    </xf>
    <xf numFmtId="0" fontId="0" fillId="0" borderId="0" xfId="0" applyBorder="1"/>
    <xf numFmtId="0" fontId="9" fillId="0" borderId="7" xfId="22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0" fillId="0" borderId="2" xfId="0" applyBorder="1"/>
    <xf numFmtId="0" fontId="16" fillId="0" borderId="2" xfId="24" applyFont="1" applyBorder="1" applyAlignment="1">
      <alignment vertical="top"/>
    </xf>
    <xf numFmtId="0" fontId="5" fillId="0" borderId="2" xfId="24" applyBorder="1">
      <alignment horizontal="left" vertical="top"/>
    </xf>
    <xf numFmtId="0" fontId="5" fillId="0" borderId="2" xfId="24" applyBorder="1" applyAlignment="1">
      <alignment horizontal="left" vertical="top"/>
    </xf>
    <xf numFmtId="0" fontId="5" fillId="0" borderId="0" xfId="24">
      <alignment horizontal="left" vertical="top"/>
    </xf>
    <xf numFmtId="0" fontId="16" fillId="0" borderId="0" xfId="0" applyFont="1"/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7" xfId="16" applyFont="1" applyBorder="1" applyAlignment="1">
      <alignment horizontal="center" wrapText="1"/>
    </xf>
    <xf numFmtId="0" fontId="5" fillId="0" borderId="0" xfId="0" applyFont="1"/>
    <xf numFmtId="49" fontId="5" fillId="0" borderId="0" xfId="23" applyNumberFormat="1" applyBorder="1" applyAlignment="1">
      <alignment vertical="center"/>
    </xf>
    <xf numFmtId="0" fontId="5" fillId="0" borderId="2" xfId="23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23" applyAlignment="1">
      <alignment horizontal="left"/>
    </xf>
    <xf numFmtId="0" fontId="5" fillId="0" borderId="0" xfId="0" applyFont="1" applyAlignment="1">
      <alignment horizontal="right" vertical="center"/>
    </xf>
    <xf numFmtId="49" fontId="5" fillId="0" borderId="0" xfId="23" applyNumberFormat="1" applyBorder="1" applyAlignment="1">
      <alignment horizontal="left"/>
    </xf>
    <xf numFmtId="49" fontId="19" fillId="0" borderId="0" xfId="23" applyNumberFormat="1" applyFont="1" applyBorder="1" applyAlignment="1">
      <alignment horizontal="left"/>
    </xf>
    <xf numFmtId="0" fontId="19" fillId="0" borderId="2" xfId="11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/>
    <xf numFmtId="49" fontId="19" fillId="0" borderId="0" xfId="0" applyNumberFormat="1" applyFont="1" applyAlignment="1">
      <alignment horizontal="left" vertical="top"/>
    </xf>
    <xf numFmtId="49" fontId="5" fillId="0" borderId="0" xfId="23" applyNumberFormat="1" applyBorder="1" applyAlignment="1">
      <alignment wrapText="1"/>
    </xf>
    <xf numFmtId="0" fontId="19" fillId="0" borderId="0" xfId="23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4" fillId="0" borderId="0" xfId="27" applyNumberFormat="1" applyFont="1" applyFill="1" applyBorder="1" applyAlignment="1" applyProtection="1"/>
    <xf numFmtId="0" fontId="24" fillId="0" borderId="0" xfId="27" applyNumberFormat="1" applyFont="1" applyFill="1" applyBorder="1" applyAlignment="1" applyProtection="1">
      <alignment wrapText="1"/>
    </xf>
    <xf numFmtId="0" fontId="25" fillId="0" borderId="0" xfId="27" applyNumberFormat="1" applyFont="1" applyFill="1" applyBorder="1" applyAlignment="1" applyProtection="1">
      <alignment vertical="top" wrapText="1"/>
    </xf>
    <xf numFmtId="0" fontId="24" fillId="0" borderId="0" xfId="27" applyNumberFormat="1" applyFont="1" applyFill="1" applyBorder="1" applyAlignment="1" applyProtection="1">
      <alignment horizontal="right" vertical="top"/>
    </xf>
    <xf numFmtId="0" fontId="24" fillId="0" borderId="0" xfId="27" applyNumberFormat="1" applyFont="1" applyFill="1" applyBorder="1" applyAlignment="1" applyProtection="1">
      <alignment horizontal="right"/>
    </xf>
    <xf numFmtId="0" fontId="24" fillId="0" borderId="3" xfId="27" applyNumberFormat="1" applyFont="1" applyFill="1" applyBorder="1" applyAlignment="1" applyProtection="1"/>
    <xf numFmtId="3" fontId="25" fillId="0" borderId="0" xfId="27" applyNumberFormat="1" applyFont="1" applyFill="1" applyBorder="1" applyAlignment="1" applyProtection="1">
      <alignment horizontal="right" vertical="top"/>
    </xf>
    <xf numFmtId="2" fontId="25" fillId="0" borderId="0" xfId="27" applyNumberFormat="1" applyFont="1" applyFill="1" applyBorder="1" applyAlignment="1" applyProtection="1">
      <alignment horizontal="center" vertical="top"/>
    </xf>
    <xf numFmtId="4" fontId="25" fillId="0" borderId="0" xfId="27" applyNumberFormat="1" applyFont="1" applyFill="1" applyBorder="1" applyAlignment="1" applyProtection="1">
      <alignment horizontal="right" vertical="top"/>
    </xf>
    <xf numFmtId="0" fontId="25" fillId="0" borderId="0" xfId="27" applyNumberFormat="1" applyFont="1" applyFill="1" applyBorder="1" applyAlignment="1" applyProtection="1">
      <alignment horizontal="left" vertical="top" wrapText="1"/>
    </xf>
    <xf numFmtId="0" fontId="25" fillId="0" borderId="0" xfId="27" applyNumberFormat="1" applyFont="1" applyFill="1" applyBorder="1" applyAlignment="1" applyProtection="1">
      <alignment horizontal="right" vertical="top" wrapText="1"/>
    </xf>
    <xf numFmtId="0" fontId="25" fillId="0" borderId="0" xfId="27" applyNumberFormat="1" applyFont="1" applyFill="1" applyBorder="1" applyAlignment="1" applyProtection="1">
      <alignment wrapText="1"/>
    </xf>
    <xf numFmtId="4" fontId="25" fillId="0" borderId="10" xfId="27" applyNumberFormat="1" applyFont="1" applyFill="1" applyBorder="1" applyAlignment="1" applyProtection="1">
      <alignment horizontal="right" vertical="top"/>
    </xf>
    <xf numFmtId="0" fontId="25" fillId="0" borderId="0" xfId="27" applyNumberFormat="1" applyFont="1" applyFill="1" applyBorder="1" applyAlignment="1" applyProtection="1">
      <alignment horizontal="center" vertical="top"/>
    </xf>
    <xf numFmtId="0" fontId="24" fillId="0" borderId="11" xfId="27" applyNumberFormat="1" applyFont="1" applyFill="1" applyBorder="1" applyAlignment="1" applyProtection="1"/>
    <xf numFmtId="3" fontId="24" fillId="0" borderId="10" xfId="27" applyNumberFormat="1" applyFont="1" applyFill="1" applyBorder="1" applyAlignment="1" applyProtection="1">
      <alignment horizontal="right" vertical="top"/>
    </xf>
    <xf numFmtId="0" fontId="24" fillId="0" borderId="0" xfId="27" applyNumberFormat="1" applyFont="1" applyFill="1" applyBorder="1" applyAlignment="1" applyProtection="1">
      <alignment horizontal="center" vertical="top"/>
    </xf>
    <xf numFmtId="4" fontId="24" fillId="0" borderId="0" xfId="27" applyNumberFormat="1" applyFont="1" applyFill="1" applyBorder="1" applyAlignment="1" applyProtection="1">
      <alignment horizontal="right" vertical="top"/>
    </xf>
    <xf numFmtId="0" fontId="24" fillId="0" borderId="0" xfId="27" applyNumberFormat="1" applyFont="1" applyFill="1" applyBorder="1" applyAlignment="1" applyProtection="1">
      <alignment horizontal="right" vertical="top" wrapText="1"/>
    </xf>
    <xf numFmtId="3" fontId="25" fillId="0" borderId="12" xfId="27" applyNumberFormat="1" applyFont="1" applyFill="1" applyBorder="1" applyAlignment="1" applyProtection="1">
      <alignment horizontal="right" vertical="top"/>
    </xf>
    <xf numFmtId="0" fontId="25" fillId="0" borderId="3" xfId="27" applyNumberFormat="1" applyFont="1" applyFill="1" applyBorder="1" applyAlignment="1" applyProtection="1">
      <alignment horizontal="center" vertical="top"/>
    </xf>
    <xf numFmtId="4" fontId="25" fillId="0" borderId="3" xfId="27" applyNumberFormat="1" applyFont="1" applyFill="1" applyBorder="1" applyAlignment="1" applyProtection="1">
      <alignment horizontal="right" vertical="top"/>
    </xf>
    <xf numFmtId="0" fontId="25" fillId="0" borderId="3" xfId="27" applyNumberFormat="1" applyFont="1" applyFill="1" applyBorder="1" applyAlignment="1" applyProtection="1">
      <alignment horizontal="right" vertical="top" wrapText="1"/>
    </xf>
    <xf numFmtId="0" fontId="24" fillId="0" borderId="13" xfId="27" applyNumberFormat="1" applyFont="1" applyFill="1" applyBorder="1" applyAlignment="1" applyProtection="1"/>
    <xf numFmtId="3" fontId="24" fillId="0" borderId="0" xfId="27" applyNumberFormat="1" applyFont="1" applyFill="1" applyBorder="1" applyAlignment="1" applyProtection="1">
      <alignment vertical="top"/>
    </xf>
    <xf numFmtId="2" fontId="24" fillId="0" borderId="0" xfId="27" applyNumberFormat="1" applyFont="1" applyFill="1" applyBorder="1" applyAlignment="1" applyProtection="1">
      <alignment vertical="top"/>
    </xf>
    <xf numFmtId="4" fontId="24" fillId="0" borderId="0" xfId="27" applyNumberFormat="1" applyFont="1" applyFill="1" applyBorder="1" applyAlignment="1" applyProtection="1">
      <alignment vertical="top"/>
    </xf>
    <xf numFmtId="0" fontId="24" fillId="0" borderId="0" xfId="27" applyNumberFormat="1" applyFont="1" applyFill="1" applyBorder="1" applyAlignment="1" applyProtection="1">
      <alignment vertical="top"/>
    </xf>
    <xf numFmtId="0" fontId="26" fillId="0" borderId="0" xfId="27" applyNumberFormat="1" applyFont="1" applyFill="1" applyBorder="1" applyAlignment="1" applyProtection="1">
      <alignment wrapText="1"/>
    </xf>
    <xf numFmtId="0" fontId="27" fillId="0" borderId="0" xfId="27" applyNumberFormat="1" applyFont="1" applyFill="1" applyBorder="1" applyAlignment="1" applyProtection="1">
      <alignment wrapText="1"/>
    </xf>
    <xf numFmtId="3" fontId="25" fillId="0" borderId="10" xfId="27" applyNumberFormat="1" applyFont="1" applyFill="1" applyBorder="1" applyAlignment="1" applyProtection="1">
      <alignment horizontal="right" vertical="top"/>
    </xf>
    <xf numFmtId="2" fontId="24" fillId="0" borderId="0" xfId="27" applyNumberFormat="1" applyFont="1" applyFill="1" applyBorder="1" applyAlignment="1" applyProtection="1">
      <alignment horizontal="center" vertical="top"/>
    </xf>
    <xf numFmtId="2" fontId="25" fillId="0" borderId="3" xfId="27" applyNumberFormat="1" applyFont="1" applyFill="1" applyBorder="1" applyAlignment="1" applyProtection="1">
      <alignment horizontal="center" vertical="top"/>
    </xf>
    <xf numFmtId="0" fontId="24" fillId="0" borderId="0" xfId="27" applyNumberFormat="1" applyFont="1" applyFill="1" applyBorder="1" applyAlignment="1" applyProtection="1">
      <alignment horizontal="center" vertical="top" wrapText="1"/>
    </xf>
    <xf numFmtId="0" fontId="25" fillId="0" borderId="0" xfId="27" applyNumberFormat="1" applyFont="1" applyFill="1" applyBorder="1" applyAlignment="1" applyProtection="1">
      <alignment horizontal="center" vertical="top" wrapText="1"/>
    </xf>
    <xf numFmtId="3" fontId="25" fillId="0" borderId="12" xfId="27" applyNumberFormat="1" applyFont="1" applyFill="1" applyBorder="1" applyAlignment="1" applyProtection="1">
      <alignment horizontal="right" vertical="top" wrapText="1"/>
    </xf>
    <xf numFmtId="0" fontId="25" fillId="0" borderId="3" xfId="27" applyNumberFormat="1" applyFont="1" applyFill="1" applyBorder="1" applyAlignment="1" applyProtection="1">
      <alignment horizontal="center" vertical="top" wrapText="1"/>
    </xf>
    <xf numFmtId="4" fontId="25" fillId="0" borderId="3" xfId="27" applyNumberFormat="1" applyFont="1" applyFill="1" applyBorder="1" applyAlignment="1" applyProtection="1">
      <alignment horizontal="right" vertical="top" wrapText="1"/>
    </xf>
    <xf numFmtId="0" fontId="25" fillId="0" borderId="3" xfId="27" applyNumberFormat="1" applyFont="1" applyFill="1" applyBorder="1" applyAlignment="1" applyProtection="1">
      <alignment horizontal="left" vertical="top" wrapText="1"/>
    </xf>
    <xf numFmtId="0" fontId="25" fillId="0" borderId="13" xfId="27" applyNumberFormat="1" applyFont="1" applyFill="1" applyBorder="1" applyAlignment="1" applyProtection="1">
      <alignment horizontal="center" vertical="top" wrapText="1"/>
    </xf>
    <xf numFmtId="0" fontId="24" fillId="0" borderId="0" xfId="27" applyNumberFormat="1" applyFont="1" applyFill="1" applyBorder="1" applyAlignment="1" applyProtection="1">
      <alignment horizontal="left" vertical="top" wrapText="1"/>
    </xf>
    <xf numFmtId="0" fontId="24" fillId="0" borderId="11" xfId="27" applyNumberFormat="1" applyFont="1" applyFill="1" applyBorder="1" applyAlignment="1" applyProtection="1">
      <alignment horizontal="center" vertical="top" wrapText="1"/>
    </xf>
    <xf numFmtId="3" fontId="25" fillId="0" borderId="10" xfId="27" applyNumberFormat="1" applyFont="1" applyFill="1" applyBorder="1" applyAlignment="1" applyProtection="1">
      <alignment horizontal="right" vertical="top" wrapText="1"/>
    </xf>
    <xf numFmtId="2" fontId="25" fillId="0" borderId="0" xfId="27" applyNumberFormat="1" applyFont="1" applyFill="1" applyBorder="1" applyAlignment="1" applyProtection="1">
      <alignment horizontal="center" vertical="top" wrapText="1"/>
    </xf>
    <xf numFmtId="4" fontId="25" fillId="0" borderId="0" xfId="27" applyNumberFormat="1" applyFont="1" applyFill="1" applyBorder="1" applyAlignment="1" applyProtection="1">
      <alignment horizontal="right" vertical="top" wrapText="1"/>
    </xf>
    <xf numFmtId="0" fontId="24" fillId="0" borderId="0" xfId="27" applyNumberFormat="1" applyFont="1" applyFill="1" applyBorder="1" applyAlignment="1" applyProtection="1">
      <alignment vertical="top" wrapText="1"/>
    </xf>
    <xf numFmtId="0" fontId="24" fillId="0" borderId="0" xfId="27" applyNumberFormat="1" applyFont="1" applyFill="1" applyBorder="1" applyAlignment="1" applyProtection="1">
      <alignment horizontal="left" vertical="top"/>
    </xf>
    <xf numFmtId="0" fontId="25" fillId="0" borderId="11" xfId="27" applyNumberFormat="1" applyFont="1" applyFill="1" applyBorder="1" applyAlignment="1" applyProtection="1">
      <alignment horizontal="center" vertical="top" wrapText="1"/>
    </xf>
    <xf numFmtId="0" fontId="24" fillId="0" borderId="3" xfId="27" applyNumberFormat="1" applyFont="1" applyFill="1" applyBorder="1" applyAlignment="1" applyProtection="1">
      <alignment horizontal="center" vertical="top" wrapText="1"/>
    </xf>
    <xf numFmtId="3" fontId="24" fillId="0" borderId="10" xfId="27" applyNumberFormat="1" applyFont="1" applyFill="1" applyBorder="1" applyAlignment="1" applyProtection="1">
      <alignment horizontal="right" vertical="top" wrapText="1"/>
    </xf>
    <xf numFmtId="4" fontId="24" fillId="0" borderId="0" xfId="27" applyNumberFormat="1" applyFont="1" applyFill="1" applyBorder="1" applyAlignment="1" applyProtection="1">
      <alignment horizontal="right" vertical="top" wrapText="1"/>
    </xf>
    <xf numFmtId="0" fontId="24" fillId="0" borderId="11" xfId="27" applyNumberFormat="1" applyFont="1" applyFill="1" applyBorder="1" applyAlignment="1" applyProtection="1">
      <alignment horizontal="center" vertical="center" wrapText="1"/>
    </xf>
    <xf numFmtId="3" fontId="24" fillId="0" borderId="12" xfId="27" applyNumberFormat="1" applyFont="1" applyFill="1" applyBorder="1" applyAlignment="1" applyProtection="1">
      <alignment horizontal="right" vertical="top" wrapText="1"/>
    </xf>
    <xf numFmtId="4" fontId="24" fillId="0" borderId="3" xfId="27" applyNumberFormat="1" applyFont="1" applyFill="1" applyBorder="1" applyAlignment="1" applyProtection="1">
      <alignment horizontal="right" vertical="top" wrapText="1"/>
    </xf>
    <xf numFmtId="0" fontId="24" fillId="0" borderId="10" xfId="27" applyNumberFormat="1" applyFont="1" applyFill="1" applyBorder="1" applyAlignment="1" applyProtection="1">
      <alignment horizontal="right" vertical="top" wrapText="1"/>
    </xf>
    <xf numFmtId="0" fontId="26" fillId="0" borderId="0" xfId="27" applyNumberFormat="1" applyFont="1" applyFill="1" applyBorder="1" applyAlignment="1" applyProtection="1">
      <alignment horizontal="center" vertical="top" wrapText="1"/>
    </xf>
    <xf numFmtId="0" fontId="26" fillId="0" borderId="0" xfId="27" applyNumberFormat="1" applyFont="1" applyFill="1" applyBorder="1" applyAlignment="1" applyProtection="1">
      <alignment horizontal="right" vertical="top" wrapText="1"/>
    </xf>
    <xf numFmtId="0" fontId="24" fillId="0" borderId="11" xfId="27" applyNumberFormat="1" applyFont="1" applyFill="1" applyBorder="1" applyAlignment="1" applyProtection="1">
      <alignment vertical="center" wrapText="1"/>
    </xf>
    <xf numFmtId="0" fontId="24" fillId="0" borderId="1" xfId="27" applyNumberFormat="1" applyFont="1" applyFill="1" applyBorder="1" applyAlignment="1" applyProtection="1">
      <alignment horizontal="center" vertical="center"/>
    </xf>
    <xf numFmtId="0" fontId="24" fillId="0" borderId="1" xfId="27" applyNumberFormat="1" applyFont="1" applyFill="1" applyBorder="1" applyAlignment="1" applyProtection="1">
      <alignment horizontal="center" vertical="center" wrapText="1"/>
    </xf>
    <xf numFmtId="0" fontId="24" fillId="0" borderId="0" xfId="27" applyNumberFormat="1" applyFont="1" applyFill="1" applyBorder="1" applyAlignment="1" applyProtection="1">
      <alignment vertical="center"/>
    </xf>
    <xf numFmtId="0" fontId="24" fillId="0" borderId="0" xfId="27" applyNumberFormat="1" applyFont="1" applyFill="1" applyBorder="1" applyAlignment="1" applyProtection="1">
      <alignment horizontal="left"/>
    </xf>
    <xf numFmtId="49" fontId="24" fillId="0" borderId="2" xfId="27" applyNumberFormat="1" applyFont="1" applyFill="1" applyBorder="1" applyAlignment="1" applyProtection="1">
      <alignment horizontal="right"/>
    </xf>
    <xf numFmtId="2" fontId="24" fillId="0" borderId="2" xfId="27" applyNumberFormat="1" applyFont="1" applyFill="1" applyBorder="1" applyAlignment="1" applyProtection="1"/>
    <xf numFmtId="2" fontId="24" fillId="0" borderId="5" xfId="27" applyNumberFormat="1" applyFont="1" applyFill="1" applyBorder="1" applyAlignment="1" applyProtection="1">
      <alignment horizontal="right"/>
    </xf>
    <xf numFmtId="49" fontId="24" fillId="0" borderId="5" xfId="27" applyNumberFormat="1" applyFont="1" applyFill="1" applyBorder="1" applyAlignment="1" applyProtection="1">
      <alignment horizontal="right"/>
    </xf>
    <xf numFmtId="49" fontId="24" fillId="0" borderId="0" xfId="27" applyNumberFormat="1" applyFont="1" applyFill="1" applyBorder="1" applyAlignment="1" applyProtection="1">
      <alignment horizontal="right"/>
    </xf>
    <xf numFmtId="2" fontId="24" fillId="0" borderId="0" xfId="27" applyNumberFormat="1" applyFont="1" applyFill="1" applyBorder="1" applyAlignment="1" applyProtection="1"/>
    <xf numFmtId="0" fontId="24" fillId="0" borderId="0" xfId="27" applyNumberFormat="1" applyFont="1" applyFill="1" applyBorder="1" applyAlignment="1" applyProtection="1">
      <alignment vertical="center" wrapText="1"/>
    </xf>
    <xf numFmtId="0" fontId="25" fillId="0" borderId="0" xfId="27" applyNumberFormat="1" applyFont="1" applyFill="1" applyBorder="1" applyAlignment="1" applyProtection="1">
      <alignment horizontal="left"/>
    </xf>
    <xf numFmtId="0" fontId="24" fillId="0" borderId="0" xfId="27" applyNumberFormat="1" applyFont="1" applyFill="1" applyBorder="1" applyAlignment="1" applyProtection="1">
      <alignment horizontal="center"/>
    </xf>
    <xf numFmtId="0" fontId="24" fillId="0" borderId="2" xfId="27" applyNumberFormat="1" applyFont="1" applyFill="1" applyBorder="1" applyAlignment="1" applyProtection="1"/>
    <xf numFmtId="0" fontId="26" fillId="0" borderId="0" xfId="27" applyNumberFormat="1" applyFont="1" applyFill="1" applyBorder="1" applyAlignment="1" applyProtection="1"/>
    <xf numFmtId="0" fontId="26" fillId="0" borderId="0" xfId="27" applyNumberFormat="1" applyFont="1" applyFill="1" applyBorder="1" applyAlignment="1" applyProtection="1">
      <alignment horizontal="center"/>
    </xf>
    <xf numFmtId="3" fontId="24" fillId="0" borderId="0" xfId="27" applyNumberFormat="1" applyFont="1" applyFill="1" applyBorder="1" applyAlignment="1" applyProtection="1">
      <alignment horizontal="right" vertical="top"/>
    </xf>
    <xf numFmtId="0" fontId="24" fillId="0" borderId="2" xfId="27" applyNumberFormat="1" applyFont="1" applyFill="1" applyBorder="1" applyAlignment="1" applyProtection="1">
      <alignment horizontal="center"/>
    </xf>
    <xf numFmtId="0" fontId="28" fillId="0" borderId="0" xfId="27" applyNumberFormat="1" applyFont="1" applyFill="1" applyBorder="1" applyAlignment="1" applyProtection="1">
      <alignment horizontal="center"/>
    </xf>
    <xf numFmtId="0" fontId="26" fillId="0" borderId="0" xfId="27" applyNumberFormat="1" applyFont="1" applyFill="1" applyBorder="1" applyAlignment="1" applyProtection="1">
      <alignment horizontal="center" vertical="top"/>
    </xf>
    <xf numFmtId="0" fontId="24" fillId="0" borderId="2" xfId="27" applyNumberFormat="1" applyFont="1" applyFill="1" applyBorder="1" applyAlignment="1" applyProtection="1">
      <alignment vertical="top"/>
    </xf>
    <xf numFmtId="0" fontId="25" fillId="0" borderId="0" xfId="27" applyNumberFormat="1" applyFont="1" applyFill="1" applyBorder="1" applyAlignment="1" applyProtection="1">
      <alignment horizontal="center"/>
    </xf>
    <xf numFmtId="0" fontId="24" fillId="0" borderId="2" xfId="27" applyNumberFormat="1" applyFont="1" applyFill="1" applyBorder="1" applyAlignment="1" applyProtection="1">
      <alignment horizontal="right"/>
    </xf>
    <xf numFmtId="0" fontId="25" fillId="0" borderId="0" xfId="27" applyNumberFormat="1" applyFont="1" applyFill="1" applyBorder="1" applyAlignment="1" applyProtection="1">
      <alignment vertical="top"/>
    </xf>
    <xf numFmtId="0" fontId="29" fillId="0" borderId="0" xfId="28" applyFont="1"/>
    <xf numFmtId="0" fontId="30" fillId="0" borderId="0" xfId="28" applyFont="1" applyAlignment="1">
      <alignment horizontal="right" vertical="top"/>
    </xf>
    <xf numFmtId="0" fontId="30" fillId="0" borderId="0" xfId="28" applyFont="1" applyAlignment="1">
      <alignment horizontal="center" vertical="top" wrapText="1"/>
    </xf>
    <xf numFmtId="0" fontId="31" fillId="0" borderId="0" xfId="28" applyFont="1" applyAlignment="1">
      <alignment horizontal="center" vertical="top" wrapText="1"/>
    </xf>
    <xf numFmtId="0" fontId="31" fillId="0" borderId="0" xfId="28" applyFont="1" applyAlignment="1">
      <alignment horizontal="left" vertical="top" wrapText="1"/>
    </xf>
    <xf numFmtId="49" fontId="31" fillId="0" borderId="0" xfId="28" applyNumberFormat="1" applyFont="1" applyAlignment="1">
      <alignment horizontal="left" vertical="top"/>
    </xf>
    <xf numFmtId="0" fontId="31" fillId="0" borderId="0" xfId="28" applyFont="1" applyAlignment="1">
      <alignment horizontal="center" vertical="top"/>
    </xf>
    <xf numFmtId="2" fontId="33" fillId="0" borderId="1" xfId="28" applyNumberFormat="1" applyFont="1" applyBorder="1" applyAlignment="1">
      <alignment horizontal="right" vertical="top"/>
    </xf>
    <xf numFmtId="0" fontId="33" fillId="0" borderId="1" xfId="28" applyFont="1" applyBorder="1" applyAlignment="1">
      <alignment horizontal="right" vertical="top"/>
    </xf>
    <xf numFmtId="0" fontId="34" fillId="0" borderId="1" xfId="29" applyFont="1" applyBorder="1" applyAlignment="1">
      <alignment vertical="top" wrapText="1"/>
    </xf>
    <xf numFmtId="0" fontId="35" fillId="0" borderId="1" xfId="29" applyFont="1" applyBorder="1" applyAlignment="1">
      <alignment vertical="top" wrapText="1"/>
    </xf>
    <xf numFmtId="0" fontId="36" fillId="0" borderId="1" xfId="28" applyFont="1" applyBorder="1" applyAlignment="1">
      <alignment horizontal="left" vertical="top" wrapText="1"/>
    </xf>
    <xf numFmtId="0" fontId="29" fillId="0" borderId="0" xfId="28" applyFont="1" applyFill="1"/>
    <xf numFmtId="2" fontId="37" fillId="0" borderId="1" xfId="28" applyNumberFormat="1" applyFont="1" applyFill="1" applyBorder="1" applyAlignment="1">
      <alignment horizontal="right" vertical="top"/>
    </xf>
    <xf numFmtId="0" fontId="31" fillId="0" borderId="1" xfId="28" applyFont="1" applyFill="1" applyBorder="1" applyAlignment="1">
      <alignment horizontal="right" vertical="top"/>
    </xf>
    <xf numFmtId="0" fontId="38" fillId="0" borderId="1" xfId="29" applyFont="1" applyFill="1" applyBorder="1" applyAlignment="1">
      <alignment vertical="top" wrapText="1"/>
    </xf>
    <xf numFmtId="0" fontId="39" fillId="0" borderId="1" xfId="28" applyFont="1" applyFill="1" applyBorder="1" applyAlignment="1">
      <alignment horizontal="left" vertical="top" wrapText="1"/>
    </xf>
    <xf numFmtId="2" fontId="30" fillId="0" borderId="1" xfId="28" applyNumberFormat="1" applyFont="1" applyBorder="1" applyAlignment="1">
      <alignment horizontal="right" vertical="top"/>
    </xf>
    <xf numFmtId="0" fontId="30" fillId="0" borderId="1" xfId="28" applyFont="1" applyBorder="1" applyAlignment="1">
      <alignment horizontal="right" vertical="top"/>
    </xf>
    <xf numFmtId="0" fontId="38" fillId="0" borderId="1" xfId="29" applyFont="1" applyBorder="1" applyAlignment="1">
      <alignment vertical="top" wrapText="1"/>
    </xf>
    <xf numFmtId="0" fontId="39" fillId="0" borderId="1" xfId="28" applyFont="1" applyBorder="1" applyAlignment="1">
      <alignment horizontal="left" vertical="top" wrapText="1"/>
    </xf>
    <xf numFmtId="0" fontId="2" fillId="0" borderId="0" xfId="29"/>
    <xf numFmtId="0" fontId="30" fillId="0" borderId="14" xfId="28" applyFont="1" applyBorder="1" applyAlignment="1">
      <alignment horizontal="right" vertical="top"/>
    </xf>
    <xf numFmtId="2" fontId="30" fillId="0" borderId="14" xfId="28" applyNumberFormat="1" applyFont="1" applyBorder="1" applyAlignment="1">
      <alignment horizontal="right" vertical="top"/>
    </xf>
    <xf numFmtId="0" fontId="38" fillId="0" borderId="14" xfId="29" applyFont="1" applyBorder="1" applyAlignment="1">
      <alignment vertical="top" wrapText="1"/>
    </xf>
    <xf numFmtId="0" fontId="40" fillId="0" borderId="14" xfId="29" applyFont="1" applyBorder="1" applyAlignment="1">
      <alignment vertical="top" wrapText="1"/>
    </xf>
    <xf numFmtId="0" fontId="39" fillId="0" borderId="14" xfId="28" applyFont="1" applyBorder="1" applyAlignment="1">
      <alignment horizontal="left" vertical="top" wrapText="1"/>
    </xf>
    <xf numFmtId="0" fontId="30" fillId="0" borderId="7" xfId="28" applyFont="1" applyBorder="1" applyAlignment="1">
      <alignment horizontal="right" vertical="top"/>
    </xf>
    <xf numFmtId="2" fontId="30" fillId="0" borderId="7" xfId="28" applyNumberFormat="1" applyFont="1" applyBorder="1" applyAlignment="1">
      <alignment horizontal="right" vertical="top"/>
    </xf>
    <xf numFmtId="2" fontId="41" fillId="0" borderId="7" xfId="28" applyNumberFormat="1" applyFont="1" applyBorder="1" applyAlignment="1">
      <alignment horizontal="right" vertical="top"/>
    </xf>
    <xf numFmtId="0" fontId="42" fillId="0" borderId="7" xfId="29" applyFont="1" applyBorder="1" applyAlignment="1">
      <alignment vertical="top" wrapText="1"/>
    </xf>
    <xf numFmtId="0" fontId="43" fillId="0" borderId="7" xfId="28" applyFont="1" applyBorder="1" applyAlignment="1">
      <alignment horizontal="left" vertical="top" wrapText="1"/>
    </xf>
    <xf numFmtId="2" fontId="41" fillId="0" borderId="1" xfId="28" applyNumberFormat="1" applyFont="1" applyBorder="1" applyAlignment="1">
      <alignment horizontal="right" vertical="top"/>
    </xf>
    <xf numFmtId="0" fontId="42" fillId="0" borderId="1" xfId="29" applyFont="1" applyBorder="1" applyAlignment="1">
      <alignment vertical="top" wrapText="1"/>
    </xf>
    <xf numFmtId="0" fontId="43" fillId="0" borderId="1" xfId="28" applyFont="1" applyBorder="1" applyAlignment="1">
      <alignment horizontal="left" vertical="top" wrapText="1"/>
    </xf>
    <xf numFmtId="0" fontId="2" fillId="0" borderId="0" xfId="29" applyFill="1"/>
    <xf numFmtId="0" fontId="30" fillId="0" borderId="1" xfId="28" applyFont="1" applyFill="1" applyBorder="1" applyAlignment="1">
      <alignment horizontal="right" vertical="top"/>
    </xf>
    <xf numFmtId="2" fontId="30" fillId="0" borderId="1" xfId="28" applyNumberFormat="1" applyFont="1" applyFill="1" applyBorder="1" applyAlignment="1">
      <alignment horizontal="right" vertical="top"/>
    </xf>
    <xf numFmtId="0" fontId="30" fillId="0" borderId="1" xfId="28" applyFont="1" applyFill="1" applyBorder="1" applyAlignment="1">
      <alignment horizontal="right" vertical="top" wrapText="1"/>
    </xf>
    <xf numFmtId="0" fontId="30" fillId="0" borderId="1" xfId="28" applyFont="1" applyBorder="1" applyAlignment="1">
      <alignment horizontal="right" vertical="top" wrapText="1"/>
    </xf>
    <xf numFmtId="0" fontId="30" fillId="0" borderId="1" xfId="28" applyFont="1" applyBorder="1" applyAlignment="1">
      <alignment horizontal="center" vertical="top" wrapText="1"/>
    </xf>
    <xf numFmtId="0" fontId="31" fillId="0" borderId="1" xfId="28" applyFont="1" applyBorder="1" applyAlignment="1">
      <alignment horizontal="center" vertical="top" wrapText="1"/>
    </xf>
    <xf numFmtId="0" fontId="31" fillId="0" borderId="1" xfId="28" applyFont="1" applyBorder="1" applyAlignment="1">
      <alignment horizontal="left" vertical="top" wrapText="1"/>
    </xf>
    <xf numFmtId="49" fontId="37" fillId="0" borderId="1" xfId="28" applyNumberFormat="1" applyFont="1" applyBorder="1" applyAlignment="1">
      <alignment horizontal="left" vertical="top" wrapText="1"/>
    </xf>
    <xf numFmtId="0" fontId="31" fillId="0" borderId="1" xfId="28" quotePrefix="1" applyFont="1" applyBorder="1" applyAlignment="1">
      <alignment horizontal="center" vertical="top"/>
    </xf>
    <xf numFmtId="0" fontId="30" fillId="0" borderId="1" xfId="28" applyFont="1" applyBorder="1" applyAlignment="1">
      <alignment horizontal="center" vertical="top"/>
    </xf>
    <xf numFmtId="0" fontId="31" fillId="0" borderId="1" xfId="28" applyFont="1" applyBorder="1" applyAlignment="1">
      <alignment horizontal="center" vertical="center"/>
    </xf>
    <xf numFmtId="0" fontId="31" fillId="0" borderId="1" xfId="28" applyFont="1" applyBorder="1" applyAlignment="1">
      <alignment horizontal="center" vertical="center" wrapText="1"/>
    </xf>
    <xf numFmtId="49" fontId="31" fillId="0" borderId="1" xfId="28" applyNumberFormat="1" applyFont="1" applyBorder="1" applyAlignment="1">
      <alignment horizontal="center" vertical="center"/>
    </xf>
    <xf numFmtId="0" fontId="31" fillId="0" borderId="1" xfId="28" applyFont="1" applyBorder="1" applyAlignment="1">
      <alignment horizontal="center" vertical="top"/>
    </xf>
    <xf numFmtId="0" fontId="30" fillId="0" borderId="0" xfId="28" applyFont="1" applyAlignment="1">
      <alignment horizontal="center" vertical="top"/>
    </xf>
    <xf numFmtId="0" fontId="31" fillId="0" borderId="0" xfId="28" applyFont="1" applyAlignment="1">
      <alignment horizontal="left" vertical="top"/>
    </xf>
    <xf numFmtId="0" fontId="45" fillId="0" borderId="0" xfId="28" applyFont="1" applyAlignment="1"/>
    <xf numFmtId="0" fontId="45" fillId="0" borderId="0" xfId="28" applyFont="1"/>
    <xf numFmtId="0" fontId="45" fillId="0" borderId="0" xfId="28" applyFont="1" applyAlignment="1">
      <alignment horizontal="right" vertical="top"/>
    </xf>
    <xf numFmtId="0" fontId="45" fillId="0" borderId="0" xfId="28" applyFont="1" applyAlignment="1">
      <alignment horizontal="left"/>
    </xf>
    <xf numFmtId="0" fontId="45" fillId="0" borderId="0" xfId="28" applyFont="1" applyAlignment="1">
      <alignment horizontal="left" vertical="top"/>
    </xf>
    <xf numFmtId="49" fontId="45" fillId="0" borderId="0" xfId="28" applyNumberFormat="1" applyFont="1" applyAlignment="1">
      <alignment horizontal="left" vertical="top"/>
    </xf>
    <xf numFmtId="0" fontId="45" fillId="0" borderId="0" xfId="28" applyFont="1" applyAlignment="1">
      <alignment horizontal="center" vertical="top"/>
    </xf>
    <xf numFmtId="0" fontId="30" fillId="0" borderId="0" xfId="28" applyFont="1"/>
    <xf numFmtId="49" fontId="32" fillId="0" borderId="0" xfId="28" applyNumberFormat="1" applyFont="1" applyAlignment="1">
      <alignment horizontal="left" vertical="top"/>
    </xf>
    <xf numFmtId="0" fontId="32" fillId="0" borderId="0" xfId="28" applyFont="1" applyAlignment="1">
      <alignment horizontal="center" vertical="top"/>
    </xf>
    <xf numFmtId="0" fontId="30" fillId="0" borderId="3" xfId="28" applyFont="1" applyBorder="1" applyAlignment="1">
      <alignment horizontal="right" vertical="top"/>
    </xf>
    <xf numFmtId="0" fontId="45" fillId="0" borderId="3" xfId="28" applyFont="1" applyBorder="1" applyAlignment="1">
      <alignment horizontal="center" vertical="top"/>
    </xf>
    <xf numFmtId="0" fontId="47" fillId="0" borderId="3" xfId="28" applyFont="1" applyBorder="1" applyAlignment="1">
      <alignment horizontal="center" vertical="top"/>
    </xf>
    <xf numFmtId="0" fontId="31" fillId="0" borderId="3" xfId="28" applyFont="1" applyBorder="1" applyAlignment="1">
      <alignment horizontal="center" vertical="top"/>
    </xf>
    <xf numFmtId="0" fontId="31" fillId="0" borderId="3" xfId="28" applyFont="1" applyBorder="1" applyAlignment="1">
      <alignment horizontal="left" vertical="top"/>
    </xf>
    <xf numFmtId="0" fontId="39" fillId="0" borderId="0" xfId="28" applyFont="1" applyAlignment="1">
      <alignment horizontal="center" vertical="top"/>
    </xf>
    <xf numFmtId="0" fontId="48" fillId="0" borderId="0" xfId="28" applyFont="1" applyAlignment="1">
      <alignment horizontal="center" vertical="top"/>
    </xf>
    <xf numFmtId="0" fontId="41" fillId="0" borderId="0" xfId="28" applyFont="1" applyAlignment="1">
      <alignment horizontal="center" vertical="top"/>
    </xf>
    <xf numFmtId="0" fontId="49" fillId="0" borderId="0" xfId="28" applyFont="1" applyAlignment="1">
      <alignment horizontal="center" vertical="top"/>
    </xf>
    <xf numFmtId="0" fontId="41" fillId="0" borderId="3" xfId="28" applyFont="1" applyBorder="1" applyAlignment="1">
      <alignment horizontal="center" vertical="top"/>
    </xf>
    <xf numFmtId="0" fontId="49" fillId="0" borderId="3" xfId="28" applyFont="1" applyBorder="1" applyAlignment="1">
      <alignment horizontal="center" vertical="top"/>
    </xf>
    <xf numFmtId="49" fontId="31" fillId="0" borderId="3" xfId="28" applyNumberFormat="1" applyFont="1" applyBorder="1" applyAlignment="1">
      <alignment horizontal="left" vertical="top"/>
    </xf>
    <xf numFmtId="0" fontId="44" fillId="0" borderId="0" xfId="28" applyFont="1" applyAlignment="1">
      <alignment horizontal="left" vertical="top"/>
    </xf>
    <xf numFmtId="2" fontId="29" fillId="0" borderId="0" xfId="28" applyNumberFormat="1" applyFont="1"/>
    <xf numFmtId="4" fontId="29" fillId="0" borderId="0" xfId="28" applyNumberFormat="1" applyFont="1"/>
    <xf numFmtId="2" fontId="29" fillId="0" borderId="0" xfId="28" applyNumberFormat="1" applyFont="1" applyAlignment="1">
      <alignment wrapText="1"/>
    </xf>
    <xf numFmtId="2" fontId="30" fillId="0" borderId="1" xfId="28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 wrapText="1"/>
    </xf>
    <xf numFmtId="2" fontId="0" fillId="0" borderId="0" xfId="0" applyNumberFormat="1"/>
    <xf numFmtId="0" fontId="58" fillId="0" borderId="0" xfId="49" applyFont="1"/>
    <xf numFmtId="0" fontId="3" fillId="0" borderId="0" xfId="49" applyFont="1"/>
    <xf numFmtId="0" fontId="29" fillId="0" borderId="0" xfId="49" applyFont="1" applyAlignment="1">
      <alignment horizontal="center" vertical="top" wrapText="1"/>
    </xf>
    <xf numFmtId="0" fontId="29" fillId="0" borderId="0" xfId="49" applyFont="1" applyAlignment="1">
      <alignment horizontal="left" vertical="top" wrapText="1"/>
    </xf>
    <xf numFmtId="49" fontId="3" fillId="0" borderId="0" xfId="49" applyNumberFormat="1" applyFont="1" applyAlignment="1">
      <alignment vertical="top" wrapText="1"/>
    </xf>
    <xf numFmtId="0" fontId="29" fillId="0" borderId="0" xfId="49" applyFont="1" applyAlignment="1">
      <alignment vertical="top"/>
    </xf>
    <xf numFmtId="0" fontId="58" fillId="0" borderId="0" xfId="49" applyNumberFormat="1" applyFont="1" applyAlignment="1">
      <alignment horizontal="right" vertical="top"/>
    </xf>
    <xf numFmtId="0" fontId="29" fillId="0" borderId="0" xfId="49" applyNumberFormat="1" applyFont="1" applyAlignment="1">
      <alignment horizontal="right" vertical="top" wrapText="1"/>
    </xf>
    <xf numFmtId="4" fontId="58" fillId="2" borderId="1" xfId="49" applyNumberFormat="1" applyFont="1" applyFill="1" applyBorder="1" applyAlignment="1">
      <alignment horizontal="right" vertical="top"/>
    </xf>
    <xf numFmtId="49" fontId="3" fillId="2" borderId="1" xfId="49" applyNumberFormat="1" applyFont="1" applyFill="1" applyBorder="1" applyAlignment="1">
      <alignment vertical="top" wrapText="1"/>
    </xf>
    <xf numFmtId="4" fontId="58" fillId="2" borderId="7" xfId="49" applyNumberFormat="1" applyFont="1" applyFill="1" applyBorder="1" applyAlignment="1">
      <alignment horizontal="right" vertical="top"/>
    </xf>
    <xf numFmtId="49" fontId="3" fillId="2" borderId="7" xfId="49" applyNumberFormat="1" applyFont="1" applyFill="1" applyBorder="1" applyAlignment="1">
      <alignment vertical="top" wrapText="1"/>
    </xf>
    <xf numFmtId="0" fontId="29" fillId="2" borderId="7" xfId="49" applyFont="1" applyFill="1" applyBorder="1" applyAlignment="1">
      <alignment horizontal="center" vertical="top" wrapText="1"/>
    </xf>
    <xf numFmtId="0" fontId="29" fillId="2" borderId="7" xfId="49" applyNumberFormat="1" applyFont="1" applyFill="1" applyBorder="1" applyAlignment="1">
      <alignment horizontal="right" vertical="top" wrapText="1"/>
    </xf>
    <xf numFmtId="0" fontId="29" fillId="2" borderId="7" xfId="24" applyFont="1" applyFill="1" applyBorder="1" applyAlignment="1">
      <alignment horizontal="center" vertical="top" wrapText="1"/>
    </xf>
    <xf numFmtId="0" fontId="29" fillId="2" borderId="7" xfId="49" applyFont="1" applyFill="1" applyBorder="1" applyAlignment="1">
      <alignment horizontal="left" vertical="top" wrapText="1"/>
    </xf>
    <xf numFmtId="0" fontId="29" fillId="0" borderId="0" xfId="49" applyFont="1"/>
    <xf numFmtId="0" fontId="29" fillId="0" borderId="0" xfId="49" applyFont="1" applyAlignment="1">
      <alignment horizontal="left" indent="1"/>
    </xf>
    <xf numFmtId="0" fontId="29" fillId="0" borderId="0" xfId="49" applyFont="1" applyAlignment="1"/>
    <xf numFmtId="0" fontId="58" fillId="0" borderId="0" xfId="49" applyFont="1" applyBorder="1"/>
    <xf numFmtId="0" fontId="3" fillId="0" borderId="0" xfId="49" applyFont="1" applyAlignment="1">
      <alignment horizontal="right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0" fontId="63" fillId="0" borderId="0" xfId="51" applyFont="1"/>
    <xf numFmtId="0" fontId="63" fillId="0" borderId="0" xfId="51" applyFont="1" applyAlignment="1">
      <alignment horizontal="center"/>
    </xf>
    <xf numFmtId="0" fontId="5" fillId="0" borderId="0" xfId="24" applyFont="1">
      <alignment horizontal="left" vertical="top"/>
    </xf>
    <xf numFmtId="0" fontId="60" fillId="0" borderId="0" xfId="24" applyFont="1">
      <alignment horizontal="left" vertical="top"/>
    </xf>
    <xf numFmtId="0" fontId="60" fillId="0" borderId="0" xfId="0" applyFont="1"/>
    <xf numFmtId="0" fontId="63" fillId="0" borderId="0" xfId="51" applyFont="1"/>
    <xf numFmtId="0" fontId="63" fillId="0" borderId="0" xfId="51" applyFont="1" applyAlignment="1">
      <alignment horizontal="center"/>
    </xf>
    <xf numFmtId="0" fontId="63" fillId="0" borderId="0" xfId="51" applyFont="1" applyAlignment="1"/>
    <xf numFmtId="0" fontId="29" fillId="0" borderId="0" xfId="23" applyFont="1" applyBorder="1" applyAlignment="1">
      <alignment horizontal="right"/>
    </xf>
    <xf numFmtId="0" fontId="29" fillId="0" borderId="0" xfId="23" applyFont="1" applyBorder="1">
      <alignment horizontal="center"/>
    </xf>
    <xf numFmtId="0" fontId="29" fillId="0" borderId="0" xfId="23" applyFont="1" applyBorder="1" applyAlignment="1">
      <alignment wrapText="1"/>
    </xf>
    <xf numFmtId="0" fontId="56" fillId="0" borderId="0" xfId="51" applyFont="1" applyAlignment="1">
      <alignment horizontal="center" vertical="center" wrapText="1"/>
    </xf>
    <xf numFmtId="0" fontId="66" fillId="0" borderId="0" xfId="51" applyFont="1" applyAlignment="1">
      <alignment horizontal="center" vertical="center" wrapText="1"/>
    </xf>
    <xf numFmtId="0" fontId="61" fillId="0" borderId="0" xfId="51" applyFont="1" applyAlignment="1">
      <alignment vertical="center" wrapText="1"/>
    </xf>
    <xf numFmtId="0" fontId="61" fillId="0" borderId="0" xfId="51" applyFont="1" applyAlignment="1">
      <alignment horizontal="left" vertical="center" wrapText="1"/>
    </xf>
    <xf numFmtId="0" fontId="60" fillId="0" borderId="0" xfId="51" applyFont="1" applyAlignment="1">
      <alignment vertical="center" wrapText="1"/>
    </xf>
    <xf numFmtId="0" fontId="29" fillId="0" borderId="0" xfId="23" applyFont="1" applyBorder="1" applyAlignment="1">
      <alignment horizontal="left" vertical="top" wrapText="1"/>
    </xf>
    <xf numFmtId="0" fontId="29" fillId="0" borderId="0" xfId="24" applyFont="1" applyAlignment="1">
      <alignment horizontal="center" vertical="top" wrapText="1"/>
    </xf>
    <xf numFmtId="0" fontId="29" fillId="0" borderId="0" xfId="23" applyFont="1" applyAlignment="1">
      <alignment vertical="top" wrapText="1"/>
    </xf>
    <xf numFmtId="0" fontId="29" fillId="0" borderId="0" xfId="23" applyFont="1" applyBorder="1" applyAlignment="1">
      <alignment vertical="top" wrapText="1"/>
    </xf>
    <xf numFmtId="0" fontId="58" fillId="0" borderId="0" xfId="49" applyFont="1" applyAlignment="1"/>
    <xf numFmtId="0" fontId="29" fillId="0" borderId="1" xfId="49" applyFont="1" applyBorder="1" applyAlignment="1">
      <alignment horizontal="center" vertical="center" wrapText="1"/>
    </xf>
    <xf numFmtId="0" fontId="29" fillId="0" borderId="4" xfId="49" applyFont="1" applyBorder="1" applyAlignment="1">
      <alignment horizontal="center" vertical="center" wrapText="1"/>
    </xf>
    <xf numFmtId="0" fontId="29" fillId="0" borderId="1" xfId="23" applyFont="1" applyBorder="1" applyAlignment="1">
      <alignment horizontal="center" vertical="center" wrapText="1"/>
    </xf>
    <xf numFmtId="0" fontId="29" fillId="0" borderId="7" xfId="50" applyFont="1" applyBorder="1">
      <alignment horizontal="center" wrapText="1"/>
    </xf>
    <xf numFmtId="0" fontId="29" fillId="0" borderId="13" xfId="50" applyFont="1" applyBorder="1" applyAlignment="1">
      <alignment horizontal="center" wrapText="1"/>
    </xf>
    <xf numFmtId="0" fontId="47" fillId="2" borderId="8" xfId="49" applyFont="1" applyFill="1" applyBorder="1" applyAlignment="1">
      <alignment horizontal="left" vertical="top" wrapText="1"/>
    </xf>
    <xf numFmtId="0" fontId="47" fillId="2" borderId="8" xfId="24" applyFont="1" applyFill="1" applyBorder="1" applyAlignment="1">
      <alignment horizontal="center" vertical="top" wrapText="1"/>
    </xf>
    <xf numFmtId="0" fontId="47" fillId="2" borderId="8" xfId="49" applyFont="1" applyFill="1" applyBorder="1" applyAlignment="1">
      <alignment horizontal="center" vertical="top" wrapText="1"/>
    </xf>
    <xf numFmtId="0" fontId="47" fillId="2" borderId="8" xfId="49" applyNumberFormat="1" applyFont="1" applyFill="1" applyBorder="1" applyAlignment="1">
      <alignment horizontal="right" vertical="top" wrapText="1"/>
    </xf>
    <xf numFmtId="0" fontId="69" fillId="2" borderId="8" xfId="49" applyNumberFormat="1" applyFont="1" applyFill="1" applyBorder="1" applyAlignment="1">
      <alignment horizontal="right" vertical="top"/>
    </xf>
    <xf numFmtId="4" fontId="69" fillId="2" borderId="8" xfId="49" applyNumberFormat="1" applyFont="1" applyFill="1" applyBorder="1" applyAlignment="1">
      <alignment horizontal="right" vertical="top"/>
    </xf>
    <xf numFmtId="0" fontId="3" fillId="0" borderId="0" xfId="0" applyFont="1"/>
    <xf numFmtId="0" fontId="3" fillId="0" borderId="2" xfId="0" applyFont="1" applyBorder="1"/>
    <xf numFmtId="0" fontId="5" fillId="0" borderId="2" xfId="24" applyFont="1" applyBorder="1" applyAlignment="1">
      <alignment horizontal="left" vertical="top"/>
    </xf>
    <xf numFmtId="0" fontId="5" fillId="0" borderId="2" xfId="24" applyFont="1" applyBorder="1" applyAlignment="1">
      <alignment horizontal="right" vertical="top"/>
    </xf>
    <xf numFmtId="0" fontId="21" fillId="0" borderId="3" xfId="0" applyFont="1" applyBorder="1" applyAlignment="1"/>
    <xf numFmtId="0" fontId="5" fillId="0" borderId="2" xfId="24" applyFont="1" applyBorder="1">
      <alignment horizontal="left" vertical="top"/>
    </xf>
    <xf numFmtId="0" fontId="58" fillId="3" borderId="0" xfId="49" applyFont="1" applyFill="1"/>
    <xf numFmtId="0" fontId="58" fillId="2" borderId="0" xfId="49" applyFont="1" applyFill="1"/>
    <xf numFmtId="0" fontId="59" fillId="0" borderId="0" xfId="51"/>
    <xf numFmtId="0" fontId="24" fillId="0" borderId="0" xfId="56" applyNumberFormat="1" applyFont="1" applyFill="1" applyBorder="1" applyAlignment="1" applyProtection="1"/>
    <xf numFmtId="0" fontId="24" fillId="0" borderId="0" xfId="56" applyNumberFormat="1" applyFont="1" applyFill="1" applyBorder="1" applyAlignment="1" applyProtection="1">
      <alignment horizontal="right" vertical="top"/>
    </xf>
    <xf numFmtId="0" fontId="24" fillId="0" borderId="0" xfId="56" applyNumberFormat="1" applyFont="1" applyFill="1" applyBorder="1" applyAlignment="1" applyProtection="1">
      <alignment horizontal="right"/>
    </xf>
    <xf numFmtId="3" fontId="25" fillId="0" borderId="0" xfId="56" applyNumberFormat="1" applyFont="1" applyFill="1" applyBorder="1" applyAlignment="1" applyProtection="1">
      <alignment horizontal="right" vertical="top"/>
    </xf>
    <xf numFmtId="2" fontId="25" fillId="0" borderId="0" xfId="56" applyNumberFormat="1" applyFont="1" applyFill="1" applyBorder="1" applyAlignment="1" applyProtection="1">
      <alignment horizontal="center" vertical="top"/>
    </xf>
    <xf numFmtId="4" fontId="25" fillId="0" borderId="0" xfId="56" applyNumberFormat="1" applyFont="1" applyFill="1" applyBorder="1" applyAlignment="1" applyProtection="1">
      <alignment horizontal="right" vertical="top"/>
    </xf>
    <xf numFmtId="0" fontId="25" fillId="0" borderId="0" xfId="56" applyNumberFormat="1" applyFont="1" applyFill="1" applyBorder="1" applyAlignment="1" applyProtection="1">
      <alignment horizontal="right" vertical="top" wrapText="1"/>
    </xf>
    <xf numFmtId="0" fontId="24" fillId="0" borderId="0" xfId="56" applyNumberFormat="1" applyFont="1" applyFill="1" applyBorder="1" applyAlignment="1" applyProtection="1">
      <alignment vertical="top"/>
    </xf>
    <xf numFmtId="0" fontId="24" fillId="0" borderId="2" xfId="56" applyNumberFormat="1" applyFont="1" applyFill="1" applyBorder="1" applyAlignment="1" applyProtection="1"/>
    <xf numFmtId="0" fontId="25" fillId="0" borderId="0" xfId="56" applyNumberFormat="1" applyFont="1" applyFill="1" applyBorder="1" applyAlignment="1" applyProtection="1">
      <alignment horizontal="center"/>
    </xf>
    <xf numFmtId="0" fontId="24" fillId="0" borderId="2" xfId="56" applyNumberFormat="1" applyFont="1" applyFill="1" applyBorder="1" applyAlignment="1" applyProtection="1">
      <alignment horizontal="right"/>
    </xf>
    <xf numFmtId="0" fontId="25" fillId="0" borderId="0" xfId="56" applyNumberFormat="1" applyFont="1" applyFill="1" applyBorder="1" applyAlignment="1" applyProtection="1">
      <alignment vertical="top"/>
    </xf>
    <xf numFmtId="0" fontId="25" fillId="0" borderId="0" xfId="56" applyNumberFormat="1" applyFont="1" applyFill="1" applyBorder="1" applyAlignment="1" applyProtection="1">
      <alignment horizontal="left" vertical="top" wrapText="1"/>
    </xf>
    <xf numFmtId="0" fontId="24" fillId="0" borderId="1" xfId="56" applyNumberFormat="1" applyFont="1" applyFill="1" applyBorder="1" applyAlignment="1" applyProtection="1">
      <alignment horizontal="center" vertical="center" wrapText="1"/>
    </xf>
    <xf numFmtId="0" fontId="25" fillId="0" borderId="1" xfId="56" applyNumberFormat="1" applyFont="1" applyFill="1" applyBorder="1" applyAlignment="1" applyProtection="1">
      <alignment horizontal="left" vertical="top" wrapText="1"/>
    </xf>
    <xf numFmtId="0" fontId="24" fillId="0" borderId="1" xfId="56" applyNumberFormat="1" applyFont="1" applyFill="1" applyBorder="1" applyAlignment="1" applyProtection="1">
      <alignment vertical="center"/>
    </xf>
    <xf numFmtId="0" fontId="67" fillId="0" borderId="0" xfId="56" applyNumberFormat="1" applyFont="1" applyFill="1" applyBorder="1" applyAlignment="1" applyProtection="1"/>
    <xf numFmtId="0" fontId="67" fillId="0" borderId="0" xfId="56" applyNumberFormat="1" applyFont="1" applyFill="1" applyBorder="1" applyAlignment="1" applyProtection="1">
      <alignment horizontal="center"/>
    </xf>
    <xf numFmtId="0" fontId="24" fillId="0" borderId="0" xfId="27" applyNumberFormat="1" applyFont="1" applyFill="1" applyBorder="1" applyAlignment="1" applyProtection="1">
      <alignment horizontal="left" vertical="top"/>
    </xf>
    <xf numFmtId="0" fontId="9" fillId="0" borderId="2" xfId="24" applyFont="1" applyFill="1" applyBorder="1" applyAlignment="1">
      <alignment horizontal="left" vertical="top"/>
    </xf>
    <xf numFmtId="0" fontId="4" fillId="0" borderId="2" xfId="0" applyFont="1" applyFill="1" applyBorder="1"/>
    <xf numFmtId="0" fontId="9" fillId="0" borderId="2" xfId="24" applyFont="1" applyFill="1" applyBorder="1" applyAlignment="1">
      <alignment horizontal="right" vertical="top"/>
    </xf>
    <xf numFmtId="0" fontId="3" fillId="0" borderId="0" xfId="0" applyFont="1" applyFill="1"/>
    <xf numFmtId="0" fontId="0" fillId="0" borderId="0" xfId="0" applyFill="1"/>
    <xf numFmtId="0" fontId="4" fillId="0" borderId="0" xfId="0" applyFont="1" applyFill="1"/>
    <xf numFmtId="0" fontId="24" fillId="0" borderId="2" xfId="27" applyNumberFormat="1" applyFont="1" applyFill="1" applyBorder="1" applyAlignment="1" applyProtection="1">
      <alignment wrapText="1"/>
    </xf>
    <xf numFmtId="0" fontId="5" fillId="0" borderId="2" xfId="24" applyFont="1" applyFill="1" applyBorder="1" applyAlignment="1">
      <alignment horizontal="left" vertical="top"/>
    </xf>
    <xf numFmtId="0" fontId="3" fillId="0" borderId="2" xfId="0" applyFont="1" applyFill="1" applyBorder="1"/>
    <xf numFmtId="0" fontId="5" fillId="0" borderId="2" xfId="24" applyFont="1" applyFill="1" applyBorder="1" applyAlignment="1">
      <alignment horizontal="right" vertical="top"/>
    </xf>
    <xf numFmtId="0" fontId="58" fillId="0" borderId="0" xfId="49" applyFont="1" applyFill="1"/>
    <xf numFmtId="0" fontId="29" fillId="0" borderId="0" xfId="23" applyFont="1" applyBorder="1" applyAlignment="1">
      <alignment horizontal="left" vertical="top" wrapText="1"/>
    </xf>
    <xf numFmtId="0" fontId="44" fillId="0" borderId="2" xfId="23" applyFont="1" applyBorder="1" applyAlignment="1">
      <alignment vertical="top" wrapText="1"/>
    </xf>
    <xf numFmtId="0" fontId="58" fillId="0" borderId="0" xfId="49" applyFont="1" applyBorder="1" applyAlignment="1">
      <alignment vertical="top"/>
    </xf>
    <xf numFmtId="0" fontId="29" fillId="0" borderId="2" xfId="23" applyFont="1" applyBorder="1" applyAlignment="1">
      <alignment vertical="center" wrapText="1"/>
    </xf>
    <xf numFmtId="0" fontId="29" fillId="0" borderId="1" xfId="50" applyFont="1" applyBorder="1">
      <alignment horizontal="center" wrapText="1"/>
    </xf>
    <xf numFmtId="0" fontId="29" fillId="0" borderId="1" xfId="50" applyFont="1" applyBorder="1" applyAlignment="1">
      <alignment horizontal="center" wrapText="1"/>
    </xf>
    <xf numFmtId="0" fontId="3" fillId="0" borderId="0" xfId="49" applyFont="1" applyBorder="1" applyAlignment="1">
      <alignment horizontal="right"/>
    </xf>
    <xf numFmtId="0" fontId="3" fillId="0" borderId="0" xfId="49" applyFont="1" applyBorder="1" applyAlignment="1"/>
    <xf numFmtId="0" fontId="58" fillId="2" borderId="0" xfId="49" applyFont="1" applyFill="1" applyBorder="1"/>
    <xf numFmtId="0" fontId="11" fillId="0" borderId="3" xfId="0" applyFont="1" applyFill="1" applyBorder="1" applyAlignment="1">
      <alignment horizontal="center"/>
    </xf>
    <xf numFmtId="0" fontId="25" fillId="0" borderId="0" xfId="27" applyNumberFormat="1" applyFont="1" applyFill="1" applyBorder="1" applyAlignment="1" applyProtection="1">
      <alignment horizontal="left" vertical="top" wrapText="1"/>
    </xf>
    <xf numFmtId="0" fontId="25" fillId="0" borderId="0" xfId="27" applyNumberFormat="1" applyFont="1" applyFill="1" applyBorder="1" applyAlignment="1" applyProtection="1">
      <alignment horizontal="center" vertical="top"/>
    </xf>
    <xf numFmtId="4" fontId="24" fillId="0" borderId="0" xfId="27" applyNumberFormat="1" applyFont="1" applyFill="1" applyBorder="1" applyAlignment="1" applyProtection="1"/>
    <xf numFmtId="3" fontId="24" fillId="0" borderId="0" xfId="27" applyNumberFormat="1" applyFont="1" applyFill="1" applyBorder="1" applyAlignment="1" applyProtection="1"/>
    <xf numFmtId="0" fontId="70" fillId="0" borderId="1" xfId="0" applyFont="1" applyFill="1" applyBorder="1" applyAlignment="1">
      <alignment horizontal="center" vertical="top" wrapText="1"/>
    </xf>
    <xf numFmtId="0" fontId="70" fillId="0" borderId="1" xfId="0" applyFont="1" applyFill="1" applyBorder="1" applyAlignment="1">
      <alignment horizontal="left" vertical="top" wrapText="1"/>
    </xf>
    <xf numFmtId="4" fontId="70" fillId="0" borderId="1" xfId="0" applyNumberFormat="1" applyFont="1" applyFill="1" applyBorder="1" applyAlignment="1">
      <alignment horizontal="right" vertical="top" wrapText="1"/>
    </xf>
    <xf numFmtId="4" fontId="70" fillId="0" borderId="1" xfId="0" applyNumberFormat="1" applyFont="1" applyFill="1" applyBorder="1" applyAlignment="1">
      <alignment horizontal="right" vertical="center" wrapText="1"/>
    </xf>
    <xf numFmtId="4" fontId="70" fillId="0" borderId="1" xfId="0" applyNumberFormat="1" applyFont="1" applyFill="1" applyBorder="1" applyAlignment="1">
      <alignment vertical="center" wrapText="1"/>
    </xf>
    <xf numFmtId="4" fontId="70" fillId="0" borderId="1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top" wrapText="1"/>
    </xf>
    <xf numFmtId="4" fontId="70" fillId="4" borderId="1" xfId="0" applyNumberFormat="1" applyFont="1" applyFill="1" applyBorder="1" applyAlignment="1">
      <alignment horizontal="right" vertical="center" wrapText="1"/>
    </xf>
    <xf numFmtId="49" fontId="9" fillId="4" borderId="1" xfId="0" applyNumberFormat="1" applyFont="1" applyFill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72" fillId="0" borderId="0" xfId="0" applyFont="1"/>
    <xf numFmtId="0" fontId="24" fillId="4" borderId="11" xfId="27" applyNumberFormat="1" applyFont="1" applyFill="1" applyBorder="1" applyAlignment="1" applyProtection="1"/>
    <xf numFmtId="0" fontId="24" fillId="4" borderId="0" xfId="27" applyNumberFormat="1" applyFont="1" applyFill="1" applyBorder="1" applyAlignment="1" applyProtection="1">
      <alignment horizontal="right" vertical="top" wrapText="1"/>
    </xf>
    <xf numFmtId="4" fontId="24" fillId="4" borderId="0" xfId="27" applyNumberFormat="1" applyFont="1" applyFill="1" applyBorder="1" applyAlignment="1" applyProtection="1">
      <alignment horizontal="right" vertical="top"/>
    </xf>
    <xf numFmtId="0" fontId="24" fillId="4" borderId="0" xfId="27" applyNumberFormat="1" applyFont="1" applyFill="1" applyBorder="1" applyAlignment="1" applyProtection="1">
      <alignment horizontal="center" vertical="top"/>
    </xf>
    <xf numFmtId="3" fontId="24" fillId="4" borderId="10" xfId="27" applyNumberFormat="1" applyFont="1" applyFill="1" applyBorder="1" applyAlignment="1" applyProtection="1">
      <alignment horizontal="right" vertical="top"/>
    </xf>
    <xf numFmtId="3" fontId="24" fillId="4" borderId="0" xfId="27" applyNumberFormat="1" applyFont="1" applyFill="1" applyBorder="1" applyAlignment="1" applyProtection="1"/>
    <xf numFmtId="0" fontId="24" fillId="4" borderId="0" xfId="27" applyNumberFormat="1" applyFont="1" applyFill="1" applyBorder="1" applyAlignment="1" applyProtection="1"/>
    <xf numFmtId="0" fontId="25" fillId="4" borderId="0" xfId="27" applyNumberFormat="1" applyFont="1" applyFill="1" applyBorder="1" applyAlignment="1" applyProtection="1">
      <alignment wrapText="1"/>
    </xf>
    <xf numFmtId="0" fontId="24" fillId="4" borderId="0" xfId="27" applyNumberFormat="1" applyFont="1" applyFill="1" applyBorder="1" applyAlignment="1" applyProtection="1">
      <alignment wrapText="1"/>
    </xf>
    <xf numFmtId="0" fontId="39" fillId="4" borderId="1" xfId="28" applyFont="1" applyFill="1" applyBorder="1" applyAlignment="1">
      <alignment horizontal="left" vertical="top" wrapText="1"/>
    </xf>
    <xf numFmtId="0" fontId="38" fillId="4" borderId="1" xfId="29" applyFont="1" applyFill="1" applyBorder="1" applyAlignment="1">
      <alignment vertical="top" wrapText="1"/>
    </xf>
    <xf numFmtId="2" fontId="30" fillId="4" borderId="1" xfId="28" applyNumberFormat="1" applyFont="1" applyFill="1" applyBorder="1" applyAlignment="1">
      <alignment horizontal="right" vertical="top"/>
    </xf>
    <xf numFmtId="0" fontId="30" fillId="4" borderId="1" xfId="28" applyFont="1" applyFill="1" applyBorder="1" applyAlignment="1">
      <alignment horizontal="right" vertical="top"/>
    </xf>
    <xf numFmtId="0" fontId="29" fillId="4" borderId="0" xfId="28" applyFont="1" applyFill="1"/>
    <xf numFmtId="49" fontId="9" fillId="0" borderId="7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top" wrapText="1"/>
    </xf>
    <xf numFmtId="0" fontId="0" fillId="0" borderId="3" xfId="0" applyFill="1" applyBorder="1"/>
    <xf numFmtId="49" fontId="9" fillId="0" borderId="3" xfId="0" applyNumberFormat="1" applyFont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left" vertical="top" wrapText="1"/>
    </xf>
    <xf numFmtId="4" fontId="0" fillId="0" borderId="0" xfId="0" applyNumberFormat="1"/>
    <xf numFmtId="0" fontId="61" fillId="0" borderId="0" xfId="51" applyFont="1" applyAlignment="1">
      <alignment horizontal="center"/>
    </xf>
    <xf numFmtId="0" fontId="63" fillId="0" borderId="0" xfId="51" applyFont="1" applyAlignment="1">
      <alignment horizontal="center" wrapText="1"/>
    </xf>
    <xf numFmtId="0" fontId="64" fillId="0" borderId="0" xfId="51" applyFont="1" applyAlignment="1">
      <alignment horizontal="center"/>
    </xf>
    <xf numFmtId="0" fontId="62" fillId="0" borderId="0" xfId="51" applyFont="1" applyAlignment="1">
      <alignment horizontal="center" wrapText="1"/>
    </xf>
    <xf numFmtId="0" fontId="62" fillId="0" borderId="0" xfId="51" applyFont="1" applyAlignment="1">
      <alignment horizontal="center" vertical="center" wrapText="1"/>
    </xf>
    <xf numFmtId="0" fontId="63" fillId="0" borderId="0" xfId="51" applyFont="1" applyAlignment="1">
      <alignment horizontal="left"/>
    </xf>
    <xf numFmtId="0" fontId="70" fillId="0" borderId="1" xfId="0" applyFont="1" applyFill="1" applyBorder="1" applyAlignment="1">
      <alignment horizontal="center" vertical="top" wrapText="1"/>
    </xf>
    <xf numFmtId="0" fontId="71" fillId="0" borderId="1" xfId="0" applyFont="1" applyFill="1" applyBorder="1" applyAlignment="1">
      <alignment horizontal="left" wrapText="1"/>
    </xf>
    <xf numFmtId="4" fontId="70" fillId="0" borderId="1" xfId="0" applyNumberFormat="1" applyFont="1" applyFill="1" applyBorder="1" applyAlignment="1">
      <alignment horizontal="center" vertical="top" wrapText="1"/>
    </xf>
    <xf numFmtId="4" fontId="70" fillId="0" borderId="1" xfId="0" applyNumberFormat="1" applyFont="1" applyFill="1" applyBorder="1" applyAlignment="1">
      <alignment horizontal="center" vertical="center" wrapText="1"/>
    </xf>
    <xf numFmtId="0" fontId="9" fillId="0" borderId="0" xfId="24" applyFont="1" applyFill="1" applyAlignment="1">
      <alignment horizontal="left" vertical="top" wrapText="1"/>
    </xf>
    <xf numFmtId="0" fontId="11" fillId="0" borderId="3" xfId="0" applyFont="1" applyBorder="1" applyAlignment="1">
      <alignment horizontal="center"/>
    </xf>
    <xf numFmtId="0" fontId="9" fillId="0" borderId="2" xfId="23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" xfId="23" applyFont="1" applyBorder="1" applyAlignment="1">
      <alignment horizontal="center" wrapText="1"/>
    </xf>
    <xf numFmtId="49" fontId="9" fillId="0" borderId="4" xfId="23" applyNumberFormat="1" applyFont="1" applyBorder="1">
      <alignment horizontal="center"/>
    </xf>
    <xf numFmtId="49" fontId="9" fillId="0" borderId="5" xfId="23" applyNumberFormat="1" applyFont="1" applyBorder="1">
      <alignment horizontal="center"/>
    </xf>
    <xf numFmtId="49" fontId="9" fillId="0" borderId="6" xfId="23" applyNumberFormat="1" applyFont="1" applyBorder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9" fillId="0" borderId="0" xfId="23" applyNumberFormat="1" applyFont="1" applyAlignment="1">
      <alignment horizontal="left" vertical="center"/>
    </xf>
    <xf numFmtId="49" fontId="14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" fontId="9" fillId="0" borderId="4" xfId="0" applyNumberFormat="1" applyFont="1" applyFill="1" applyBorder="1" applyAlignment="1">
      <alignment horizontal="center" vertical="top" wrapText="1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 wrapText="1"/>
    </xf>
    <xf numFmtId="4" fontId="9" fillId="0" borderId="6" xfId="0" applyNumberFormat="1" applyFont="1" applyBorder="1" applyAlignment="1">
      <alignment horizontal="center" vertical="top" wrapText="1"/>
    </xf>
    <xf numFmtId="0" fontId="5" fillId="0" borderId="2" xfId="23" applyBorder="1" applyAlignment="1">
      <alignment horizontal="center" wrapText="1"/>
    </xf>
    <xf numFmtId="49" fontId="5" fillId="0" borderId="2" xfId="23" applyNumberForma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23" applyNumberFormat="1" applyFont="1" applyBorder="1" applyAlignment="1">
      <alignment horizontal="center"/>
    </xf>
    <xf numFmtId="49" fontId="5" fillId="0" borderId="5" xfId="23" applyNumberFormat="1" applyFont="1" applyBorder="1" applyAlignment="1">
      <alignment horizontal="center"/>
    </xf>
    <xf numFmtId="49" fontId="5" fillId="0" borderId="6" xfId="23" applyNumberFormat="1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49" fontId="18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4" fillId="0" borderId="2" xfId="27" applyNumberFormat="1" applyFont="1" applyFill="1" applyBorder="1" applyAlignment="1" applyProtection="1">
      <alignment horizontal="right" wrapText="1"/>
    </xf>
    <xf numFmtId="0" fontId="24" fillId="0" borderId="0" xfId="27" applyNumberFormat="1" applyFont="1" applyFill="1" applyBorder="1" applyAlignment="1" applyProtection="1">
      <alignment horizontal="left" vertical="top" wrapText="1"/>
    </xf>
    <xf numFmtId="0" fontId="25" fillId="0" borderId="3" xfId="27" applyNumberFormat="1" applyFont="1" applyFill="1" applyBorder="1" applyAlignment="1" applyProtection="1">
      <alignment horizontal="left" vertical="top" wrapText="1"/>
    </xf>
    <xf numFmtId="0" fontId="24" fillId="0" borderId="10" xfId="27" applyNumberFormat="1" applyFont="1" applyFill="1" applyBorder="1" applyAlignment="1" applyProtection="1">
      <alignment horizontal="left" vertical="top" wrapText="1"/>
    </xf>
    <xf numFmtId="0" fontId="25" fillId="0" borderId="0" xfId="27" applyNumberFormat="1" applyFont="1" applyFill="1" applyBorder="1" applyAlignment="1" applyProtection="1">
      <alignment horizontal="left" vertical="top" wrapText="1"/>
    </xf>
    <xf numFmtId="0" fontId="27" fillId="0" borderId="4" xfId="27" applyNumberFormat="1" applyFont="1" applyFill="1" applyBorder="1" applyAlignment="1" applyProtection="1">
      <alignment horizontal="left" vertical="center" wrapText="1"/>
    </xf>
    <xf numFmtId="0" fontId="27" fillId="0" borderId="5" xfId="27" applyNumberFormat="1" applyFont="1" applyFill="1" applyBorder="1" applyAlignment="1" applyProtection="1">
      <alignment horizontal="left" vertical="center" wrapText="1"/>
    </xf>
    <xf numFmtId="0" fontId="27" fillId="0" borderId="6" xfId="27" applyNumberFormat="1" applyFont="1" applyFill="1" applyBorder="1" applyAlignment="1" applyProtection="1">
      <alignment horizontal="left" vertical="center" wrapText="1"/>
    </xf>
    <xf numFmtId="0" fontId="26" fillId="0" borderId="0" xfId="27" applyNumberFormat="1" applyFont="1" applyFill="1" applyBorder="1" applyAlignment="1" applyProtection="1">
      <alignment horizontal="left" vertical="top" wrapText="1"/>
    </xf>
    <xf numFmtId="0" fontId="24" fillId="0" borderId="3" xfId="27" applyNumberFormat="1" applyFont="1" applyFill="1" applyBorder="1" applyAlignment="1" applyProtection="1">
      <alignment horizontal="left" vertical="top" wrapText="1"/>
    </xf>
    <xf numFmtId="0" fontId="25" fillId="0" borderId="4" xfId="27" applyNumberFormat="1" applyFont="1" applyFill="1" applyBorder="1" applyAlignment="1" applyProtection="1">
      <alignment horizontal="left" vertical="center" wrapText="1"/>
    </xf>
    <xf numFmtId="0" fontId="25" fillId="0" borderId="5" xfId="27" applyNumberFormat="1" applyFont="1" applyFill="1" applyBorder="1" applyAlignment="1" applyProtection="1">
      <alignment horizontal="left" vertical="center" wrapText="1"/>
    </xf>
    <xf numFmtId="0" fontId="25" fillId="0" borderId="6" xfId="27" applyNumberFormat="1" applyFont="1" applyFill="1" applyBorder="1" applyAlignment="1" applyProtection="1">
      <alignment horizontal="left" vertical="center" wrapText="1"/>
    </xf>
    <xf numFmtId="0" fontId="24" fillId="0" borderId="5" xfId="27" applyNumberFormat="1" applyFont="1" applyFill="1" applyBorder="1" applyAlignment="1" applyProtection="1">
      <alignment horizontal="center"/>
    </xf>
    <xf numFmtId="0" fontId="24" fillId="0" borderId="1" xfId="27" applyNumberFormat="1" applyFont="1" applyFill="1" applyBorder="1" applyAlignment="1" applyProtection="1">
      <alignment horizontal="center" vertical="center" wrapText="1"/>
    </xf>
    <xf numFmtId="0" fontId="24" fillId="0" borderId="0" xfId="27" applyNumberFormat="1" applyFont="1" applyFill="1" applyBorder="1" applyAlignment="1" applyProtection="1">
      <alignment horizontal="center" wrapText="1"/>
    </xf>
    <xf numFmtId="0" fontId="24" fillId="0" borderId="2" xfId="27" applyNumberFormat="1" applyFont="1" applyFill="1" applyBorder="1" applyAlignment="1" applyProtection="1">
      <alignment horizontal="center" wrapText="1"/>
    </xf>
    <xf numFmtId="0" fontId="26" fillId="0" borderId="3" xfId="27" applyNumberFormat="1" applyFont="1" applyFill="1" applyBorder="1" applyAlignment="1" applyProtection="1">
      <alignment horizontal="center"/>
    </xf>
    <xf numFmtId="0" fontId="26" fillId="0" borderId="3" xfId="27" applyNumberFormat="1" applyFont="1" applyFill="1" applyBorder="1" applyAlignment="1" applyProtection="1">
      <alignment horizontal="center" vertical="center"/>
    </xf>
    <xf numFmtId="0" fontId="24" fillId="0" borderId="1" xfId="27" applyNumberFormat="1" applyFont="1" applyFill="1" applyBorder="1" applyAlignment="1" applyProtection="1">
      <alignment horizontal="center" vertical="center"/>
    </xf>
    <xf numFmtId="0" fontId="24" fillId="0" borderId="2" xfId="27" applyNumberFormat="1" applyFont="1" applyFill="1" applyBorder="1" applyAlignment="1" applyProtection="1">
      <alignment horizontal="left" vertical="top"/>
    </xf>
    <xf numFmtId="0" fontId="25" fillId="0" borderId="0" xfId="27" applyNumberFormat="1" applyFont="1" applyFill="1" applyBorder="1" applyAlignment="1" applyProtection="1">
      <alignment horizontal="center" vertical="top"/>
    </xf>
    <xf numFmtId="0" fontId="24" fillId="0" borderId="0" xfId="27" applyNumberFormat="1" applyFont="1" applyFill="1" applyBorder="1" applyAlignment="1" applyProtection="1">
      <alignment horizontal="left" vertical="top"/>
    </xf>
    <xf numFmtId="0" fontId="24" fillId="0" borderId="0" xfId="27" applyNumberFormat="1" applyFont="1" applyFill="1" applyBorder="1" applyAlignment="1" applyProtection="1">
      <alignment vertical="top" wrapText="1"/>
    </xf>
    <xf numFmtId="0" fontId="26" fillId="0" borderId="3" xfId="27" applyNumberFormat="1" applyFont="1" applyFill="1" applyBorder="1" applyAlignment="1" applyProtection="1">
      <alignment horizontal="center" vertical="top"/>
    </xf>
    <xf numFmtId="0" fontId="28" fillId="0" borderId="0" xfId="27" applyNumberFormat="1" applyFont="1" applyFill="1" applyBorder="1" applyAlignment="1" applyProtection="1">
      <alignment horizontal="center"/>
    </xf>
    <xf numFmtId="0" fontId="24" fillId="4" borderId="0" xfId="27" applyNumberFormat="1" applyFont="1" applyFill="1" applyBorder="1" applyAlignment="1" applyProtection="1">
      <alignment horizontal="left" vertical="top" wrapText="1"/>
    </xf>
    <xf numFmtId="0" fontId="24" fillId="0" borderId="3" xfId="27" applyNumberFormat="1" applyFont="1" applyFill="1" applyBorder="1" applyAlignment="1" applyProtection="1">
      <alignment horizontal="right"/>
    </xf>
    <xf numFmtId="0" fontId="31" fillId="0" borderId="1" xfId="28" applyFont="1" applyBorder="1" applyAlignment="1">
      <alignment horizontal="center" vertical="center" wrapText="1"/>
    </xf>
    <xf numFmtId="0" fontId="31" fillId="0" borderId="1" xfId="28" applyFont="1" applyBorder="1" applyAlignment="1">
      <alignment horizontal="center" vertical="center"/>
    </xf>
    <xf numFmtId="49" fontId="31" fillId="0" borderId="1" xfId="28" applyNumberFormat="1" applyFont="1" applyBorder="1" applyAlignment="1">
      <alignment horizontal="center" vertical="center" wrapText="1"/>
    </xf>
    <xf numFmtId="49" fontId="31" fillId="0" borderId="1" xfId="28" applyNumberFormat="1" applyFont="1" applyBorder="1" applyAlignment="1">
      <alignment horizontal="center" vertical="center"/>
    </xf>
    <xf numFmtId="0" fontId="29" fillId="0" borderId="1" xfId="28" applyFont="1" applyBorder="1" applyAlignment="1">
      <alignment horizontal="center" vertical="center" wrapText="1"/>
    </xf>
    <xf numFmtId="0" fontId="31" fillId="0" borderId="0" xfId="28" applyFont="1" applyAlignment="1">
      <alignment horizontal="center" vertical="top" wrapText="1"/>
    </xf>
    <xf numFmtId="0" fontId="2" fillId="0" borderId="0" xfId="29" applyAlignment="1">
      <alignment vertical="top" wrapText="1"/>
    </xf>
    <xf numFmtId="0" fontId="45" fillId="0" borderId="0" xfId="28" applyFont="1" applyAlignment="1">
      <alignment horizontal="left" wrapText="1"/>
    </xf>
    <xf numFmtId="0" fontId="2" fillId="0" borderId="0" xfId="29" applyAlignment="1">
      <alignment wrapText="1"/>
    </xf>
    <xf numFmtId="0" fontId="45" fillId="0" borderId="0" xfId="28" applyFont="1" applyAlignment="1">
      <alignment horizontal="right"/>
    </xf>
    <xf numFmtId="0" fontId="46" fillId="0" borderId="0" xfId="29" applyFont="1" applyAlignment="1">
      <alignment horizontal="right"/>
    </xf>
    <xf numFmtId="0" fontId="45" fillId="0" borderId="0" xfId="28" applyFont="1" applyBorder="1" applyAlignment="1">
      <alignment horizontal="left" vertical="top" wrapText="1"/>
    </xf>
    <xf numFmtId="0" fontId="32" fillId="0" borderId="0" xfId="28" applyFont="1" applyAlignment="1">
      <alignment horizontal="center" vertical="top" wrapText="1"/>
    </xf>
    <xf numFmtId="0" fontId="44" fillId="0" borderId="1" xfId="28" applyFont="1" applyBorder="1" applyAlignment="1">
      <alignment horizontal="left" vertical="top" wrapText="1"/>
    </xf>
    <xf numFmtId="0" fontId="2" fillId="0" borderId="1" xfId="29" applyBorder="1" applyAlignment="1">
      <alignment vertical="top" wrapText="1"/>
    </xf>
    <xf numFmtId="0" fontId="31" fillId="0" borderId="1" xfId="28" applyFont="1" applyBorder="1" applyAlignment="1">
      <alignment horizontal="left" vertical="top" wrapText="1"/>
    </xf>
    <xf numFmtId="0" fontId="45" fillId="0" borderId="0" xfId="28" applyFont="1" applyFill="1" applyAlignment="1">
      <alignment horizontal="right"/>
    </xf>
    <xf numFmtId="0" fontId="46" fillId="0" borderId="0" xfId="29" applyFont="1" applyFill="1" applyAlignment="1">
      <alignment horizontal="right"/>
    </xf>
    <xf numFmtId="0" fontId="29" fillId="2" borderId="7" xfId="49" applyFont="1" applyFill="1" applyBorder="1" applyAlignment="1">
      <alignment horizontal="left" vertical="top" wrapText="1"/>
    </xf>
    <xf numFmtId="0" fontId="29" fillId="2" borderId="9" xfId="49" applyFont="1" applyFill="1" applyBorder="1" applyAlignment="1">
      <alignment horizontal="left" vertical="top" wrapText="1"/>
    </xf>
    <xf numFmtId="0" fontId="29" fillId="2" borderId="7" xfId="24" applyFont="1" applyFill="1" applyBorder="1" applyAlignment="1">
      <alignment horizontal="center" vertical="top" wrapText="1"/>
    </xf>
    <xf numFmtId="0" fontId="29" fillId="2" borderId="9" xfId="24" applyFont="1" applyFill="1" applyBorder="1" applyAlignment="1">
      <alignment horizontal="center" vertical="top" wrapText="1"/>
    </xf>
    <xf numFmtId="0" fontId="29" fillId="2" borderId="7" xfId="49" applyFont="1" applyFill="1" applyBorder="1" applyAlignment="1">
      <alignment horizontal="center" vertical="top" wrapText="1"/>
    </xf>
    <xf numFmtId="0" fontId="29" fillId="2" borderId="9" xfId="49" applyFont="1" applyFill="1" applyBorder="1" applyAlignment="1">
      <alignment horizontal="center" vertical="top" wrapText="1"/>
    </xf>
    <xf numFmtId="49" fontId="3" fillId="2" borderId="1" xfId="49" applyNumberFormat="1" applyFont="1" applyFill="1" applyBorder="1" applyAlignment="1">
      <alignment vertical="top" wrapText="1"/>
    </xf>
    <xf numFmtId="0" fontId="58" fillId="2" borderId="1" xfId="49" applyFont="1" applyFill="1" applyBorder="1" applyAlignment="1">
      <alignment vertical="top" wrapText="1"/>
    </xf>
    <xf numFmtId="0" fontId="29" fillId="0" borderId="0" xfId="23" applyFont="1" applyBorder="1" applyAlignment="1">
      <alignment horizontal="left" wrapText="1"/>
    </xf>
    <xf numFmtId="0" fontId="29" fillId="0" borderId="0" xfId="49" applyFont="1" applyAlignment="1">
      <alignment horizontal="center"/>
    </xf>
    <xf numFmtId="0" fontId="29" fillId="2" borderId="8" xfId="49" applyFont="1" applyFill="1" applyBorder="1" applyAlignment="1">
      <alignment horizontal="left" vertical="top" wrapText="1"/>
    </xf>
    <xf numFmtId="0" fontId="29" fillId="2" borderId="8" xfId="24" applyFont="1" applyFill="1" applyBorder="1" applyAlignment="1">
      <alignment horizontal="center" vertical="top" wrapText="1"/>
    </xf>
    <xf numFmtId="0" fontId="29" fillId="2" borderId="8" xfId="49" applyFont="1" applyFill="1" applyBorder="1" applyAlignment="1">
      <alignment horizontal="center" vertical="top" wrapText="1"/>
    </xf>
    <xf numFmtId="0" fontId="29" fillId="0" borderId="0" xfId="23" applyFont="1" applyBorder="1" applyAlignment="1">
      <alignment horizontal="left" vertical="top" wrapText="1"/>
    </xf>
    <xf numFmtId="0" fontId="44" fillId="0" borderId="0" xfId="23" applyFont="1" applyBorder="1" applyAlignment="1">
      <alignment horizontal="center"/>
    </xf>
    <xf numFmtId="49" fontId="20" fillId="0" borderId="1" xfId="49" applyNumberFormat="1" applyFont="1" applyBorder="1" applyAlignment="1">
      <alignment horizontal="center" vertical="top" wrapText="1"/>
    </xf>
    <xf numFmtId="49" fontId="20" fillId="2" borderId="1" xfId="49" applyNumberFormat="1" applyFont="1" applyFill="1" applyBorder="1" applyAlignment="1">
      <alignment horizontal="center" vertical="top" wrapText="1"/>
    </xf>
    <xf numFmtId="0" fontId="44" fillId="0" borderId="0" xfId="23" applyFont="1" applyBorder="1" applyAlignment="1">
      <alignment horizontal="center" vertical="top" wrapText="1"/>
    </xf>
    <xf numFmtId="0" fontId="44" fillId="0" borderId="2" xfId="23" applyFont="1" applyBorder="1" applyAlignment="1">
      <alignment horizontal="center" vertical="top" wrapText="1"/>
    </xf>
    <xf numFmtId="0" fontId="58" fillId="0" borderId="3" xfId="49" applyFont="1" applyBorder="1" applyAlignment="1">
      <alignment horizontal="center" vertical="top"/>
    </xf>
    <xf numFmtId="0" fontId="29" fillId="0" borderId="2" xfId="23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49" fontId="3" fillId="2" borderId="7" xfId="49" applyNumberFormat="1" applyFont="1" applyFill="1" applyBorder="1" applyAlignment="1">
      <alignment vertical="top" wrapText="1"/>
    </xf>
    <xf numFmtId="0" fontId="58" fillId="2" borderId="9" xfId="49" applyFont="1" applyFill="1" applyBorder="1" applyAlignment="1">
      <alignment vertical="top" wrapText="1"/>
    </xf>
    <xf numFmtId="0" fontId="29" fillId="2" borderId="4" xfId="49" applyFont="1" applyFill="1" applyBorder="1" applyAlignment="1">
      <alignment horizontal="left" vertical="top" wrapText="1"/>
    </xf>
    <xf numFmtId="0" fontId="29" fillId="2" borderId="5" xfId="49" applyFont="1" applyFill="1" applyBorder="1" applyAlignment="1">
      <alignment horizontal="left" vertical="top" wrapText="1"/>
    </xf>
    <xf numFmtId="0" fontId="29" fillId="2" borderId="6" xfId="49" applyFont="1" applyFill="1" applyBorder="1" applyAlignment="1">
      <alignment horizontal="left" vertical="top" wrapText="1"/>
    </xf>
    <xf numFmtId="49" fontId="20" fillId="2" borderId="7" xfId="49" applyNumberFormat="1" applyFont="1" applyFill="1" applyBorder="1" applyAlignment="1">
      <alignment horizontal="left" vertical="top" wrapText="1"/>
    </xf>
    <xf numFmtId="0" fontId="68" fillId="2" borderId="7" xfId="49" applyFont="1" applyFill="1" applyBorder="1" applyAlignment="1">
      <alignment horizontal="left" vertical="top" wrapText="1"/>
    </xf>
    <xf numFmtId="49" fontId="3" fillId="2" borderId="9" xfId="49" applyNumberFormat="1" applyFont="1" applyFill="1" applyBorder="1" applyAlignment="1">
      <alignment vertical="top" wrapText="1"/>
    </xf>
    <xf numFmtId="0" fontId="58" fillId="2" borderId="7" xfId="49" applyFont="1" applyFill="1" applyBorder="1" applyAlignment="1">
      <alignment vertical="top" wrapText="1"/>
    </xf>
    <xf numFmtId="0" fontId="3" fillId="0" borderId="0" xfId="49" applyFont="1" applyAlignment="1">
      <alignment horizontal="right"/>
    </xf>
    <xf numFmtId="0" fontId="29" fillId="0" borderId="2" xfId="23" applyFont="1" applyBorder="1" applyAlignment="1">
      <alignment horizontal="center" vertical="top" wrapText="1"/>
    </xf>
    <xf numFmtId="0" fontId="29" fillId="0" borderId="3" xfId="23" applyFont="1" applyBorder="1" applyAlignment="1">
      <alignment horizontal="center" vertical="top" wrapText="1"/>
    </xf>
    <xf numFmtId="0" fontId="44" fillId="0" borderId="0" xfId="23" applyFont="1" applyAlignment="1">
      <alignment horizontal="center"/>
    </xf>
    <xf numFmtId="49" fontId="20" fillId="0" borderId="7" xfId="49" applyNumberFormat="1" applyFont="1" applyBorder="1" applyAlignment="1">
      <alignment horizontal="left" vertical="top" wrapText="1"/>
    </xf>
    <xf numFmtId="0" fontId="68" fillId="0" borderId="7" xfId="49" applyFont="1" applyBorder="1" applyAlignment="1">
      <alignment horizontal="left" vertical="top" wrapText="1"/>
    </xf>
    <xf numFmtId="0" fontId="58" fillId="2" borderId="8" xfId="49" applyFont="1" applyFill="1" applyBorder="1" applyAlignment="1">
      <alignment vertical="top" wrapText="1"/>
    </xf>
    <xf numFmtId="0" fontId="58" fillId="0" borderId="0" xfId="49" applyFont="1" applyBorder="1" applyAlignment="1">
      <alignment horizontal="center" vertical="top"/>
    </xf>
    <xf numFmtId="0" fontId="29" fillId="0" borderId="2" xfId="23" applyFont="1" applyBorder="1" applyAlignment="1">
      <alignment horizontal="left" wrapText="1"/>
    </xf>
    <xf numFmtId="0" fontId="26" fillId="0" borderId="3" xfId="56" applyNumberFormat="1" applyFont="1" applyFill="1" applyBorder="1" applyAlignment="1" applyProtection="1">
      <alignment horizontal="center" vertical="center"/>
    </xf>
    <xf numFmtId="0" fontId="24" fillId="0" borderId="2" xfId="56" applyNumberFormat="1" applyFont="1" applyFill="1" applyBorder="1" applyAlignment="1" applyProtection="1">
      <alignment horizontal="left" vertical="top"/>
    </xf>
    <xf numFmtId="0" fontId="25" fillId="0" borderId="0" xfId="56" applyNumberFormat="1" applyFont="1" applyFill="1" applyBorder="1" applyAlignment="1" applyProtection="1">
      <alignment horizontal="center" vertical="top"/>
    </xf>
    <xf numFmtId="0" fontId="24" fillId="0" borderId="0" xfId="56" applyNumberFormat="1" applyFont="1" applyFill="1" applyBorder="1" applyAlignment="1" applyProtection="1">
      <alignment horizontal="left" vertical="top" wrapText="1"/>
    </xf>
    <xf numFmtId="0" fontId="25" fillId="0" borderId="4" xfId="56" applyNumberFormat="1" applyFont="1" applyFill="1" applyBorder="1" applyAlignment="1" applyProtection="1">
      <alignment horizontal="center" vertical="top" wrapText="1"/>
    </xf>
    <xf numFmtId="0" fontId="25" fillId="0" borderId="5" xfId="56" applyNumberFormat="1" applyFont="1" applyFill="1" applyBorder="1" applyAlignment="1" applyProtection="1">
      <alignment horizontal="center" vertical="top" wrapText="1"/>
    </xf>
    <xf numFmtId="0" fontId="25" fillId="0" borderId="6" xfId="56" applyNumberFormat="1" applyFont="1" applyFill="1" applyBorder="1" applyAlignment="1" applyProtection="1">
      <alignment horizontal="center" vertical="top" wrapText="1"/>
    </xf>
    <xf numFmtId="0" fontId="24" fillId="0" borderId="4" xfId="56" applyNumberFormat="1" applyFont="1" applyFill="1" applyBorder="1" applyAlignment="1" applyProtection="1">
      <alignment horizontal="left"/>
    </xf>
    <xf numFmtId="0" fontId="24" fillId="0" borderId="5" xfId="56" applyNumberFormat="1" applyFont="1" applyFill="1" applyBorder="1" applyAlignment="1" applyProtection="1">
      <alignment horizontal="left"/>
    </xf>
    <xf numFmtId="0" fontId="24" fillId="0" borderId="6" xfId="56" applyNumberFormat="1" applyFont="1" applyFill="1" applyBorder="1" applyAlignment="1" applyProtection="1">
      <alignment horizontal="left"/>
    </xf>
    <xf numFmtId="0" fontId="24" fillId="0" borderId="4" xfId="56" applyNumberFormat="1" applyFont="1" applyFill="1" applyBorder="1" applyAlignment="1" applyProtection="1">
      <alignment horizontal="center"/>
    </xf>
    <xf numFmtId="0" fontId="24" fillId="0" borderId="6" xfId="56" applyNumberFormat="1" applyFont="1" applyFill="1" applyBorder="1" applyAlignment="1" applyProtection="1">
      <alignment horizontal="center"/>
    </xf>
    <xf numFmtId="4" fontId="25" fillId="0" borderId="4" xfId="56" applyNumberFormat="1" applyFont="1" applyFill="1" applyBorder="1" applyAlignment="1" applyProtection="1">
      <alignment horizontal="center" vertical="top"/>
    </xf>
    <xf numFmtId="4" fontId="25" fillId="0" borderId="6" xfId="56" applyNumberFormat="1" applyFont="1" applyFill="1" applyBorder="1" applyAlignment="1" applyProtection="1">
      <alignment horizontal="center" vertical="top"/>
    </xf>
    <xf numFmtId="0" fontId="24" fillId="0" borderId="1" xfId="56" applyNumberFormat="1" applyFont="1" applyFill="1" applyBorder="1" applyAlignment="1" applyProtection="1">
      <alignment horizontal="center" vertical="center" wrapText="1"/>
    </xf>
    <xf numFmtId="0" fontId="24" fillId="0" borderId="2" xfId="56" applyNumberFormat="1" applyFont="1" applyFill="1" applyBorder="1" applyAlignment="1" applyProtection="1">
      <alignment horizontal="right" wrapText="1"/>
    </xf>
    <xf numFmtId="0" fontId="67" fillId="0" borderId="0" xfId="56" applyNumberFormat="1" applyFont="1" applyFill="1" applyBorder="1" applyAlignment="1" applyProtection="1">
      <alignment horizontal="center"/>
    </xf>
  </cellXfs>
  <cellStyles count="58">
    <cellStyle name="S0" xfId="31"/>
    <cellStyle name="S1" xfId="32"/>
    <cellStyle name="S10" xfId="33"/>
    <cellStyle name="S11" xfId="34"/>
    <cellStyle name="S12" xfId="35"/>
    <cellStyle name="S13" xfId="36"/>
    <cellStyle name="S14" xfId="37"/>
    <cellStyle name="S15" xfId="38"/>
    <cellStyle name="S16" xfId="39"/>
    <cellStyle name="S17" xfId="40"/>
    <cellStyle name="S2" xfId="41"/>
    <cellStyle name="S3" xfId="42"/>
    <cellStyle name="S4" xfId="43"/>
    <cellStyle name="S5" xfId="44"/>
    <cellStyle name="S6" xfId="45"/>
    <cellStyle name="S7" xfId="46"/>
    <cellStyle name="S8" xfId="47"/>
    <cellStyle name="S9" xfId="48"/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Обычный 2" xfId="27"/>
    <cellStyle name="Обычный 2 2" xfId="28"/>
    <cellStyle name="Обычный 2 3" xfId="30"/>
    <cellStyle name="Обычный 3" xfId="29"/>
    <cellStyle name="Обычный 3 2" xfId="55"/>
    <cellStyle name="Обычный 3 3" xfId="52"/>
    <cellStyle name="Обычный 4" xfId="49"/>
    <cellStyle name="Обычный 4 2" xfId="53"/>
    <cellStyle name="Обычный 5" xfId="54"/>
    <cellStyle name="Обычный 6" xfId="56"/>
    <cellStyle name="Обычный 7" xfId="57"/>
    <cellStyle name="Обычный 8" xfId="51"/>
    <cellStyle name="Параметр" xfId="17"/>
    <cellStyle name="ПеременныеСметы" xfId="18"/>
    <cellStyle name="ПИР" xfId="50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279400</xdr:colOff>
      <xdr:row>13</xdr:row>
      <xdr:rowOff>101600</xdr:rowOff>
    </xdr:from>
    <xdr:ext cx="7154809" cy="3406221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" t="15080" r="2834" b="4405"/>
        <a:stretch/>
      </xdr:blipFill>
      <xdr:spPr>
        <a:xfrm>
          <a:off x="889000" y="3257550"/>
          <a:ext cx="7154809" cy="34062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59981" cy="7578725"/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5359981" cy="75787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0</xdr:rowOff>
    </xdr:from>
    <xdr:ext cx="5389173" cy="7620000"/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78750"/>
          <a:ext cx="5389173" cy="7620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41218" cy="7556500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5341218" cy="7556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06300" cy="7508875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5306300" cy="7508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502114</xdr:colOff>
      <xdr:row>65</xdr:row>
      <xdr:rowOff>19581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36514" cy="10338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="60" zoomScaleNormal="100" workbookViewId="0">
      <selection activeCell="K56" sqref="K56"/>
    </sheetView>
  </sheetViews>
  <sheetFormatPr defaultRowHeight="12.75" x14ac:dyDescent="0.2"/>
  <sheetData>
    <row r="1" spans="1:10" ht="15" x14ac:dyDescent="0.25">
      <c r="A1" s="253"/>
      <c r="B1" s="253"/>
      <c r="C1" s="253"/>
      <c r="D1" s="253"/>
      <c r="E1" s="253"/>
      <c r="F1" s="253"/>
      <c r="G1" s="253"/>
      <c r="H1" s="253"/>
      <c r="I1" s="253"/>
      <c r="J1" s="253"/>
    </row>
    <row r="2" spans="1:10" ht="15" x14ac:dyDescent="0.25">
      <c r="A2" s="253"/>
      <c r="B2" s="253"/>
      <c r="C2" s="253"/>
      <c r="D2" s="253"/>
      <c r="E2" s="253"/>
      <c r="F2" s="253"/>
      <c r="G2" s="253"/>
      <c r="H2" s="253"/>
      <c r="I2" s="253"/>
      <c r="J2" s="253"/>
    </row>
    <row r="3" spans="1:10" ht="15" x14ac:dyDescent="0.25">
      <c r="A3" s="253"/>
      <c r="B3" s="253"/>
      <c r="C3" s="253"/>
      <c r="D3" s="254"/>
      <c r="E3" s="377" t="s">
        <v>1112</v>
      </c>
      <c r="F3" s="377"/>
      <c r="G3" s="377"/>
      <c r="H3" s="377"/>
      <c r="I3" s="377"/>
      <c r="J3" s="253"/>
    </row>
    <row r="4" spans="1:10" ht="15" x14ac:dyDescent="0.25">
      <c r="A4" s="253"/>
      <c r="B4" s="253"/>
      <c r="C4" s="253"/>
      <c r="D4" s="254"/>
      <c r="E4" s="377"/>
      <c r="F4" s="377"/>
      <c r="G4" s="377"/>
      <c r="H4" s="377"/>
      <c r="I4" s="377"/>
      <c r="J4" s="253"/>
    </row>
    <row r="5" spans="1:10" ht="15" x14ac:dyDescent="0.25">
      <c r="A5" s="253"/>
      <c r="B5" s="253"/>
      <c r="C5" s="253"/>
      <c r="D5" s="254"/>
      <c r="E5" s="377"/>
      <c r="F5" s="377"/>
      <c r="G5" s="377"/>
      <c r="H5" s="377"/>
      <c r="I5" s="377"/>
      <c r="J5" s="253"/>
    </row>
    <row r="6" spans="1:10" ht="15" x14ac:dyDescent="0.25">
      <c r="A6" s="253"/>
      <c r="B6" s="253"/>
      <c r="C6" s="253"/>
      <c r="D6" s="254"/>
      <c r="E6" s="377"/>
      <c r="F6" s="377"/>
      <c r="G6" s="377"/>
      <c r="H6" s="377"/>
      <c r="I6" s="377"/>
      <c r="J6" s="253"/>
    </row>
    <row r="7" spans="1:10" ht="15" x14ac:dyDescent="0.25">
      <c r="A7" s="253"/>
      <c r="B7" s="253"/>
      <c r="C7" s="253"/>
      <c r="D7" s="254"/>
      <c r="E7" s="377"/>
      <c r="F7" s="377"/>
      <c r="G7" s="377"/>
      <c r="H7" s="377"/>
      <c r="I7" s="377"/>
      <c r="J7" s="253"/>
    </row>
    <row r="8" spans="1:10" ht="15" x14ac:dyDescent="0.25">
      <c r="A8" s="253"/>
      <c r="B8" s="253"/>
      <c r="C8" s="253"/>
      <c r="D8" s="254"/>
      <c r="E8" s="377"/>
      <c r="F8" s="377"/>
      <c r="G8" s="377"/>
      <c r="H8" s="377"/>
      <c r="I8" s="377"/>
      <c r="J8" s="253"/>
    </row>
    <row r="9" spans="1:10" ht="15" x14ac:dyDescent="0.25">
      <c r="A9" s="253"/>
      <c r="B9" s="253"/>
      <c r="C9" s="253"/>
      <c r="D9" s="253"/>
      <c r="E9" s="377"/>
      <c r="F9" s="377"/>
      <c r="G9" s="377"/>
      <c r="H9" s="377"/>
      <c r="I9" s="377"/>
      <c r="J9" s="253"/>
    </row>
    <row r="10" spans="1:10" ht="15" x14ac:dyDescent="0.25">
      <c r="A10" s="253"/>
      <c r="B10" s="253"/>
      <c r="C10" s="253"/>
      <c r="D10" s="253"/>
      <c r="E10" s="253"/>
      <c r="F10" s="253"/>
      <c r="G10" s="253"/>
      <c r="H10" s="253"/>
      <c r="I10" s="253"/>
      <c r="J10" s="253"/>
    </row>
    <row r="11" spans="1:10" ht="15" x14ac:dyDescent="0.25">
      <c r="A11" s="253"/>
      <c r="B11" s="253"/>
      <c r="C11" s="253"/>
      <c r="D11" s="253"/>
      <c r="E11" s="253"/>
      <c r="F11" s="253"/>
      <c r="G11" s="253"/>
      <c r="H11" s="253"/>
      <c r="I11" s="253"/>
      <c r="J11" s="253"/>
    </row>
    <row r="12" spans="1:10" ht="15" x14ac:dyDescent="0.25">
      <c r="A12" s="253"/>
      <c r="B12" s="253"/>
      <c r="C12" s="253"/>
      <c r="D12" s="253"/>
      <c r="E12" s="253"/>
      <c r="F12" s="253"/>
      <c r="G12" s="253"/>
      <c r="H12" s="253"/>
      <c r="I12" s="253"/>
      <c r="J12" s="253"/>
    </row>
    <row r="13" spans="1:10" ht="15" x14ac:dyDescent="0.25">
      <c r="A13" s="253"/>
      <c r="B13" s="253"/>
      <c r="C13" s="253"/>
      <c r="D13" s="253"/>
      <c r="E13" s="253"/>
      <c r="F13" s="253"/>
      <c r="G13" s="253"/>
      <c r="H13" s="253"/>
      <c r="I13" s="253"/>
      <c r="J13" s="253"/>
    </row>
    <row r="14" spans="1:10" ht="15.75" x14ac:dyDescent="0.25">
      <c r="A14" s="376" t="s">
        <v>1113</v>
      </c>
      <c r="B14" s="376"/>
      <c r="C14" s="376"/>
      <c r="D14" s="376"/>
      <c r="E14" s="376"/>
      <c r="F14" s="376"/>
      <c r="G14" s="376"/>
      <c r="H14" s="376"/>
      <c r="I14" s="376"/>
      <c r="J14" s="376"/>
    </row>
    <row r="15" spans="1:10" ht="15" x14ac:dyDescent="0.25">
      <c r="A15" s="253"/>
      <c r="B15" s="253"/>
      <c r="C15" s="253"/>
      <c r="D15" s="253"/>
      <c r="E15" s="253"/>
      <c r="F15" s="253"/>
      <c r="G15" s="253"/>
      <c r="H15" s="253"/>
      <c r="I15" s="253"/>
      <c r="J15" s="253"/>
    </row>
    <row r="16" spans="1:10" ht="15" x14ac:dyDescent="0.25">
      <c r="A16" s="253"/>
      <c r="B16" s="253"/>
      <c r="C16" s="253"/>
      <c r="D16" s="253"/>
      <c r="E16" s="253"/>
      <c r="F16" s="253"/>
      <c r="G16" s="253"/>
      <c r="H16" s="253"/>
      <c r="I16" s="253"/>
      <c r="J16" s="253"/>
    </row>
    <row r="17" spans="1:10" ht="15" x14ac:dyDescent="0.25">
      <c r="A17" s="253"/>
      <c r="B17" s="379" t="s">
        <v>1114</v>
      </c>
      <c r="C17" s="379"/>
      <c r="D17" s="379"/>
      <c r="E17" s="379"/>
      <c r="F17" s="379"/>
      <c r="G17" s="379"/>
      <c r="H17" s="379"/>
      <c r="I17" s="379"/>
      <c r="J17" s="253"/>
    </row>
    <row r="18" spans="1:10" ht="15" x14ac:dyDescent="0.25">
      <c r="A18" s="253"/>
      <c r="B18" s="379"/>
      <c r="C18" s="379"/>
      <c r="D18" s="379"/>
      <c r="E18" s="379"/>
      <c r="F18" s="379"/>
      <c r="G18" s="379"/>
      <c r="H18" s="379"/>
      <c r="I18" s="379"/>
      <c r="J18" s="253"/>
    </row>
    <row r="19" spans="1:10" ht="15" x14ac:dyDescent="0.25">
      <c r="A19" s="253"/>
      <c r="B19" s="379"/>
      <c r="C19" s="379"/>
      <c r="D19" s="379"/>
      <c r="E19" s="379"/>
      <c r="F19" s="379"/>
      <c r="G19" s="379"/>
      <c r="H19" s="379"/>
      <c r="I19" s="379"/>
      <c r="J19" s="253"/>
    </row>
    <row r="20" spans="1:10" ht="15" x14ac:dyDescent="0.25">
      <c r="A20" s="253"/>
      <c r="B20" s="253"/>
      <c r="C20" s="253"/>
      <c r="D20" s="253"/>
      <c r="E20" s="253"/>
      <c r="F20" s="253"/>
      <c r="G20" s="253"/>
      <c r="H20" s="253"/>
      <c r="I20" s="253"/>
      <c r="J20" s="253"/>
    </row>
    <row r="21" spans="1:10" ht="15" x14ac:dyDescent="0.25">
      <c r="A21" s="253"/>
      <c r="B21" s="253"/>
      <c r="C21" s="253"/>
      <c r="D21" s="253"/>
      <c r="E21" s="253"/>
      <c r="F21" s="253"/>
      <c r="G21" s="253"/>
      <c r="H21" s="253"/>
      <c r="I21" s="253"/>
      <c r="J21" s="253"/>
    </row>
    <row r="22" spans="1:10" ht="15" x14ac:dyDescent="0.25">
      <c r="A22" s="253"/>
      <c r="B22" s="253"/>
      <c r="C22" s="253"/>
      <c r="D22" s="377" t="s">
        <v>1115</v>
      </c>
      <c r="E22" s="377"/>
      <c r="F22" s="377"/>
      <c r="G22" s="377"/>
      <c r="H22" s="253"/>
      <c r="I22" s="253"/>
      <c r="J22" s="253"/>
    </row>
    <row r="23" spans="1:10" ht="15" x14ac:dyDescent="0.25">
      <c r="A23" s="253"/>
      <c r="B23" s="253"/>
      <c r="C23" s="253"/>
      <c r="D23" s="253"/>
      <c r="E23" s="253"/>
      <c r="F23" s="253"/>
      <c r="G23" s="253"/>
      <c r="H23" s="253"/>
      <c r="I23" s="253"/>
      <c r="J23" s="253"/>
    </row>
    <row r="24" spans="1:10" ht="15" x14ac:dyDescent="0.25">
      <c r="A24" s="253"/>
      <c r="B24" s="253"/>
      <c r="C24" s="253"/>
      <c r="D24" s="253"/>
      <c r="E24" s="253"/>
      <c r="F24" s="253"/>
      <c r="G24" s="253"/>
      <c r="H24" s="253"/>
      <c r="I24" s="253"/>
      <c r="J24" s="253"/>
    </row>
    <row r="25" spans="1:10" ht="15" x14ac:dyDescent="0.25">
      <c r="A25" s="253"/>
      <c r="B25" s="253"/>
      <c r="C25" s="253"/>
      <c r="D25" s="253"/>
      <c r="E25" s="253"/>
      <c r="F25" s="253"/>
      <c r="G25" s="253"/>
      <c r="H25" s="253"/>
      <c r="I25" s="253"/>
      <c r="J25" s="253"/>
    </row>
    <row r="26" spans="1:10" x14ac:dyDescent="0.2">
      <c r="A26" s="380" t="s">
        <v>1116</v>
      </c>
      <c r="B26" s="380"/>
      <c r="C26" s="380"/>
      <c r="D26" s="380"/>
      <c r="E26" s="380"/>
      <c r="F26" s="380"/>
      <c r="G26" s="380"/>
      <c r="H26" s="380"/>
      <c r="I26" s="380"/>
      <c r="J26" s="380"/>
    </row>
    <row r="27" spans="1:10" x14ac:dyDescent="0.2">
      <c r="A27" s="380"/>
      <c r="B27" s="380"/>
      <c r="C27" s="380"/>
      <c r="D27" s="380"/>
      <c r="E27" s="380"/>
      <c r="F27" s="380"/>
      <c r="G27" s="380"/>
      <c r="H27" s="380"/>
      <c r="I27" s="380"/>
      <c r="J27" s="380"/>
    </row>
    <row r="28" spans="1:10" x14ac:dyDescent="0.2">
      <c r="A28" s="380"/>
      <c r="B28" s="380"/>
      <c r="C28" s="380"/>
      <c r="D28" s="380"/>
      <c r="E28" s="380"/>
      <c r="F28" s="380"/>
      <c r="G28" s="380"/>
      <c r="H28" s="380"/>
      <c r="I28" s="380"/>
      <c r="J28" s="380"/>
    </row>
    <row r="29" spans="1:10" ht="15" x14ac:dyDescent="0.25">
      <c r="A29" s="253"/>
      <c r="B29" s="253"/>
      <c r="C29" s="253"/>
      <c r="D29" s="253"/>
      <c r="E29" s="253"/>
      <c r="F29" s="253"/>
      <c r="G29" s="253"/>
      <c r="H29" s="253"/>
      <c r="I29" s="253"/>
      <c r="J29" s="253"/>
    </row>
    <row r="30" spans="1:10" ht="15" x14ac:dyDescent="0.25">
      <c r="A30" s="253"/>
      <c r="B30" s="253"/>
      <c r="C30" s="253"/>
      <c r="D30" s="253"/>
      <c r="E30" s="253"/>
      <c r="F30" s="253"/>
      <c r="G30" s="253"/>
      <c r="H30" s="253"/>
      <c r="I30" s="253"/>
      <c r="J30" s="253"/>
    </row>
    <row r="31" spans="1:10" ht="15" x14ac:dyDescent="0.25">
      <c r="A31" s="253"/>
      <c r="B31" s="253"/>
      <c r="C31" s="253"/>
      <c r="D31" s="253"/>
      <c r="E31" s="253"/>
      <c r="F31" s="253"/>
      <c r="G31" s="253"/>
      <c r="H31" s="253"/>
      <c r="I31" s="253"/>
      <c r="J31" s="253"/>
    </row>
    <row r="32" spans="1:10" ht="15" x14ac:dyDescent="0.25">
      <c r="A32" s="253"/>
      <c r="B32" s="253"/>
      <c r="C32" s="253"/>
      <c r="D32" s="253"/>
      <c r="E32" s="253"/>
      <c r="F32" s="253"/>
      <c r="G32" s="253"/>
      <c r="H32" s="253"/>
      <c r="I32" s="253"/>
      <c r="J32" s="253"/>
    </row>
    <row r="33" spans="1:10" ht="15" x14ac:dyDescent="0.25">
      <c r="A33" s="253"/>
      <c r="B33" s="253"/>
      <c r="C33" s="253"/>
      <c r="D33" s="253"/>
      <c r="E33" s="253"/>
      <c r="F33" s="253"/>
      <c r="G33" s="253"/>
      <c r="H33" s="253"/>
      <c r="I33" s="253"/>
      <c r="J33" s="253"/>
    </row>
    <row r="34" spans="1:10" ht="15" x14ac:dyDescent="0.25">
      <c r="A34" s="253"/>
      <c r="B34" s="253"/>
      <c r="C34" s="253"/>
      <c r="D34" s="253"/>
      <c r="E34" s="253"/>
      <c r="F34" s="253"/>
      <c r="G34" s="253"/>
      <c r="H34" s="253"/>
      <c r="I34" s="253"/>
      <c r="J34" s="253"/>
    </row>
    <row r="35" spans="1:10" ht="15" x14ac:dyDescent="0.25">
      <c r="A35" s="253"/>
      <c r="B35" s="253"/>
      <c r="C35" s="253"/>
      <c r="D35" s="253"/>
      <c r="E35" s="253"/>
      <c r="F35" s="253"/>
      <c r="G35" s="253"/>
      <c r="H35" s="253"/>
      <c r="I35" s="253"/>
      <c r="J35" s="253"/>
    </row>
    <row r="36" spans="1:10" ht="20.25" x14ac:dyDescent="0.3">
      <c r="A36" s="378" t="s">
        <v>1117</v>
      </c>
      <c r="B36" s="378"/>
      <c r="C36" s="378"/>
      <c r="D36" s="378"/>
      <c r="E36" s="378"/>
      <c r="F36" s="378"/>
      <c r="G36" s="378"/>
      <c r="H36" s="378"/>
      <c r="I36" s="378"/>
      <c r="J36" s="378"/>
    </row>
    <row r="37" spans="1:10" ht="15" x14ac:dyDescent="0.25">
      <c r="A37" s="253"/>
      <c r="B37" s="253"/>
      <c r="C37" s="253"/>
      <c r="D37" s="253"/>
      <c r="E37" s="253"/>
      <c r="F37" s="253"/>
      <c r="G37" s="253"/>
      <c r="H37" s="253"/>
      <c r="I37" s="253"/>
      <c r="J37" s="253"/>
    </row>
    <row r="38" spans="1:10" ht="15" x14ac:dyDescent="0.25">
      <c r="A38" s="253"/>
      <c r="B38" s="253"/>
      <c r="C38" s="253"/>
      <c r="D38" s="253"/>
      <c r="E38" s="253"/>
      <c r="F38" s="253"/>
      <c r="G38" s="253"/>
      <c r="H38" s="253"/>
      <c r="I38" s="253"/>
      <c r="J38" s="253"/>
    </row>
    <row r="39" spans="1:10" ht="15" x14ac:dyDescent="0.25">
      <c r="A39" s="253"/>
      <c r="B39" s="253"/>
      <c r="C39" s="253"/>
      <c r="D39" s="253"/>
      <c r="E39" s="253"/>
      <c r="F39" s="253"/>
      <c r="G39" s="253"/>
      <c r="H39" s="253"/>
      <c r="I39" s="253"/>
      <c r="J39" s="253"/>
    </row>
    <row r="40" spans="1:10" ht="15" x14ac:dyDescent="0.25">
      <c r="A40" s="253"/>
      <c r="B40" s="253"/>
      <c r="C40" s="253"/>
      <c r="D40" s="253"/>
      <c r="E40" s="253"/>
      <c r="F40" s="253"/>
      <c r="G40" s="253"/>
      <c r="H40" s="253"/>
      <c r="I40" s="253"/>
      <c r="J40" s="253"/>
    </row>
    <row r="41" spans="1:10" ht="15" x14ac:dyDescent="0.25">
      <c r="A41" s="253"/>
      <c r="B41" s="253"/>
      <c r="C41" s="253"/>
      <c r="D41" s="253"/>
      <c r="E41" s="253"/>
      <c r="F41" s="253"/>
      <c r="G41" s="253"/>
      <c r="H41" s="253"/>
      <c r="I41" s="253"/>
      <c r="J41" s="253"/>
    </row>
    <row r="42" spans="1:10" ht="15" x14ac:dyDescent="0.25">
      <c r="A42" s="253"/>
      <c r="B42" s="253"/>
      <c r="C42" s="253"/>
      <c r="D42" s="253"/>
      <c r="E42" s="253"/>
      <c r="F42" s="253"/>
      <c r="G42" s="253"/>
      <c r="H42" s="253"/>
      <c r="I42" s="253"/>
      <c r="J42" s="253"/>
    </row>
    <row r="43" spans="1:10" ht="15" x14ac:dyDescent="0.25">
      <c r="A43" s="253"/>
      <c r="B43" s="253"/>
      <c r="C43" s="253"/>
      <c r="D43" s="253"/>
      <c r="E43" s="253"/>
      <c r="F43" s="253"/>
      <c r="G43" s="253"/>
      <c r="H43" s="253"/>
      <c r="I43" s="253"/>
      <c r="J43" s="253"/>
    </row>
    <row r="44" spans="1:10" ht="15" x14ac:dyDescent="0.25">
      <c r="A44" s="253"/>
      <c r="B44" s="253"/>
      <c r="C44" s="253"/>
      <c r="D44" s="253"/>
      <c r="E44" s="253"/>
      <c r="F44" s="253"/>
      <c r="G44" s="253"/>
      <c r="H44" s="253"/>
      <c r="I44" s="253"/>
      <c r="J44" s="253"/>
    </row>
    <row r="45" spans="1:10" ht="15" x14ac:dyDescent="0.25">
      <c r="A45" s="253"/>
      <c r="B45" s="253"/>
      <c r="C45" s="253"/>
      <c r="D45" s="253"/>
      <c r="E45" s="253"/>
      <c r="F45" s="253"/>
      <c r="G45" s="253"/>
      <c r="H45" s="253"/>
      <c r="I45" s="253"/>
      <c r="J45" s="253"/>
    </row>
    <row r="46" spans="1:10" ht="15" x14ac:dyDescent="0.25">
      <c r="A46" s="253"/>
      <c r="B46" s="253"/>
      <c r="C46" s="253"/>
      <c r="D46" s="253"/>
      <c r="E46" s="253"/>
      <c r="F46" s="253"/>
      <c r="G46" s="253"/>
      <c r="H46" s="253"/>
      <c r="I46" s="253"/>
      <c r="J46" s="253"/>
    </row>
    <row r="47" spans="1:10" ht="15.75" x14ac:dyDescent="0.25">
      <c r="A47" s="376" t="s">
        <v>1118</v>
      </c>
      <c r="B47" s="376"/>
      <c r="C47" s="376"/>
      <c r="D47" s="376"/>
      <c r="E47" s="376"/>
      <c r="F47" s="376"/>
      <c r="G47" s="376"/>
      <c r="H47" s="376"/>
      <c r="I47" s="376"/>
      <c r="J47" s="376"/>
    </row>
  </sheetData>
  <mergeCells count="7">
    <mergeCell ref="A47:J47"/>
    <mergeCell ref="A14:J14"/>
    <mergeCell ref="E3:I9"/>
    <mergeCell ref="A36:J36"/>
    <mergeCell ref="D22:G22"/>
    <mergeCell ref="B17:I19"/>
    <mergeCell ref="A26:J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3"/>
  <sheetViews>
    <sheetView showGridLines="0" topLeftCell="A35" zoomScale="85" zoomScaleNormal="85" zoomScaleSheetLayoutView="75" workbookViewId="0">
      <selection activeCell="O56" sqref="O56"/>
    </sheetView>
  </sheetViews>
  <sheetFormatPr defaultColWidth="9.140625" defaultRowHeight="12.75" outlineLevelRow="2" x14ac:dyDescent="0.2"/>
  <cols>
    <col min="1" max="1" width="4.5703125" style="153" customWidth="1"/>
    <col min="2" max="2" width="14.42578125" style="152" customWidth="1"/>
    <col min="3" max="3" width="40.7109375" style="151" customWidth="1"/>
    <col min="4" max="4" width="13.85546875" style="150" customWidth="1"/>
    <col min="5" max="5" width="16.42578125" style="149" customWidth="1"/>
    <col min="6" max="6" width="8.140625" style="148" customWidth="1"/>
    <col min="7" max="9" width="7.140625" style="148" customWidth="1"/>
    <col min="10" max="10" width="13.28515625" style="148" customWidth="1"/>
    <col min="11" max="12" width="7.140625" style="148" customWidth="1"/>
    <col min="13" max="13" width="16.5703125" style="148" customWidth="1"/>
    <col min="14" max="14" width="9.140625" style="147"/>
    <col min="15" max="15" width="9.7109375" style="147" bestFit="1" customWidth="1"/>
    <col min="16" max="16384" width="9.140625" style="147"/>
  </cols>
  <sheetData>
    <row r="1" spans="1:17" outlineLevel="2" x14ac:dyDescent="0.2">
      <c r="A1" s="221" t="s">
        <v>824</v>
      </c>
      <c r="J1" s="221" t="s">
        <v>823</v>
      </c>
    </row>
    <row r="2" spans="1:17" s="65" customFormat="1" ht="11.25" x14ac:dyDescent="0.2">
      <c r="A2" s="421"/>
      <c r="B2" s="421"/>
      <c r="C2" s="421"/>
      <c r="D2" s="421"/>
      <c r="J2" s="421"/>
      <c r="K2" s="421"/>
      <c r="L2" s="421"/>
      <c r="M2" s="421"/>
      <c r="N2" s="421"/>
      <c r="P2" s="66" t="s">
        <v>28</v>
      </c>
      <c r="Q2" s="66" t="s">
        <v>28</v>
      </c>
    </row>
    <row r="3" spans="1:17" s="65" customFormat="1" ht="42" customHeight="1" x14ac:dyDescent="0.2">
      <c r="A3" s="136"/>
      <c r="B3" s="145"/>
      <c r="C3" s="386" t="s">
        <v>1159</v>
      </c>
      <c r="D3" s="386"/>
      <c r="E3" s="386"/>
      <c r="J3" s="136"/>
      <c r="K3" s="136"/>
      <c r="L3" s="420" t="s">
        <v>1158</v>
      </c>
      <c r="M3" s="420"/>
      <c r="N3" s="319"/>
    </row>
    <row r="4" spans="1:17" s="65" customFormat="1" ht="16.5" customHeight="1" x14ac:dyDescent="0.2">
      <c r="A4" s="65" t="s">
        <v>1150</v>
      </c>
      <c r="B4" s="92"/>
      <c r="C4" s="92"/>
      <c r="D4" s="92"/>
      <c r="L4" s="447" t="s">
        <v>1150</v>
      </c>
      <c r="M4" s="447"/>
      <c r="N4" s="69"/>
    </row>
    <row r="5" spans="1:17" s="65" customFormat="1" ht="15.75" customHeight="1" x14ac:dyDescent="0.2">
      <c r="F5" s="144"/>
    </row>
    <row r="6" spans="1:17" ht="26.1" customHeight="1" x14ac:dyDescent="0.2">
      <c r="A6" s="453" t="s">
        <v>20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</row>
    <row r="7" spans="1:17" ht="14.25" x14ac:dyDescent="0.2">
      <c r="B7" s="220"/>
      <c r="C7" s="213"/>
      <c r="D7" s="212"/>
      <c r="E7" s="219" t="s">
        <v>3</v>
      </c>
      <c r="F7" s="209"/>
      <c r="G7" s="209"/>
      <c r="H7" s="209"/>
      <c r="I7" s="218"/>
      <c r="J7" s="209"/>
      <c r="K7" s="209"/>
      <c r="L7" s="209"/>
    </row>
    <row r="8" spans="1:17" ht="14.25" x14ac:dyDescent="0.2">
      <c r="C8" s="198"/>
      <c r="D8" s="153"/>
      <c r="E8" s="217"/>
      <c r="I8" s="216"/>
    </row>
    <row r="9" spans="1:17" ht="15.75" x14ac:dyDescent="0.2">
      <c r="C9" s="198"/>
      <c r="D9" s="215" t="s">
        <v>1027</v>
      </c>
    </row>
    <row r="10" spans="1:17" ht="14.25" x14ac:dyDescent="0.2">
      <c r="C10" s="198"/>
      <c r="D10" s="205" t="s">
        <v>1026</v>
      </c>
      <c r="I10" s="214"/>
    </row>
    <row r="11" spans="1:17" x14ac:dyDescent="0.2">
      <c r="C11" s="198"/>
      <c r="D11" s="153"/>
      <c r="E11" s="153"/>
      <c r="I11" s="197"/>
    </row>
    <row r="12" spans="1:17" ht="15" x14ac:dyDescent="0.2">
      <c r="B12" s="201" t="s">
        <v>1025</v>
      </c>
      <c r="C12" s="459" t="s">
        <v>71</v>
      </c>
      <c r="D12" s="454"/>
      <c r="E12" s="454"/>
      <c r="F12" s="454"/>
      <c r="G12" s="454"/>
      <c r="H12" s="454"/>
      <c r="I12" s="454"/>
      <c r="J12" s="454"/>
      <c r="K12" s="454"/>
      <c r="L12" s="454"/>
      <c r="M12" s="454"/>
    </row>
    <row r="13" spans="1:17" ht="14.25" x14ac:dyDescent="0.2">
      <c r="C13" s="213"/>
      <c r="D13" s="212"/>
      <c r="E13" s="211" t="s">
        <v>1024</v>
      </c>
      <c r="F13" s="209"/>
      <c r="G13" s="209"/>
      <c r="H13" s="210"/>
      <c r="I13" s="209"/>
      <c r="J13" s="209"/>
      <c r="K13" s="209"/>
      <c r="L13" s="209"/>
      <c r="M13" s="209"/>
    </row>
    <row r="14" spans="1:17" x14ac:dyDescent="0.2">
      <c r="A14" s="208"/>
      <c r="B14" s="207"/>
      <c r="C14" s="198"/>
      <c r="D14" s="153"/>
      <c r="E14" s="206"/>
    </row>
    <row r="15" spans="1:17" ht="15" x14ac:dyDescent="0.25">
      <c r="C15" s="455" t="s">
        <v>1023</v>
      </c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201"/>
    </row>
    <row r="16" spans="1:17" s="200" customFormat="1" ht="15" x14ac:dyDescent="0.25">
      <c r="A16" s="205"/>
      <c r="B16" s="204"/>
      <c r="C16" s="202" t="s">
        <v>1022</v>
      </c>
      <c r="D16" s="201"/>
      <c r="E16" s="457" t="s">
        <v>1021</v>
      </c>
      <c r="F16" s="458"/>
      <c r="G16" s="203" t="s">
        <v>84</v>
      </c>
      <c r="H16" s="201"/>
      <c r="I16" s="202"/>
      <c r="J16" s="202"/>
      <c r="K16" s="201"/>
      <c r="L16" s="201"/>
      <c r="M16" s="201"/>
    </row>
    <row r="17" spans="1:13" ht="14.25" x14ac:dyDescent="0.2">
      <c r="C17" s="199" t="s">
        <v>1020</v>
      </c>
      <c r="D17" s="153"/>
      <c r="E17" s="197"/>
    </row>
    <row r="18" spans="1:13" x14ac:dyDescent="0.2">
      <c r="C18" s="198"/>
      <c r="D18" s="153"/>
      <c r="E18" s="197"/>
    </row>
    <row r="19" spans="1:13" x14ac:dyDescent="0.2">
      <c r="C19" s="198"/>
      <c r="D19" s="153"/>
      <c r="E19" s="197"/>
    </row>
    <row r="20" spans="1:13" ht="12.75" customHeight="1" x14ac:dyDescent="0.2">
      <c r="A20" s="448" t="s">
        <v>4</v>
      </c>
      <c r="B20" s="450" t="s">
        <v>13</v>
      </c>
      <c r="C20" s="448" t="s">
        <v>1019</v>
      </c>
      <c r="D20" s="448" t="s">
        <v>1018</v>
      </c>
      <c r="E20" s="448" t="s">
        <v>1017</v>
      </c>
      <c r="F20" s="448" t="s">
        <v>1016</v>
      </c>
      <c r="G20" s="449"/>
      <c r="H20" s="449"/>
      <c r="I20" s="449"/>
      <c r="J20" s="448" t="s">
        <v>1015</v>
      </c>
      <c r="K20" s="449"/>
      <c r="L20" s="449"/>
      <c r="M20" s="449"/>
    </row>
    <row r="21" spans="1:13" ht="13.5" customHeight="1" x14ac:dyDescent="0.2">
      <c r="A21" s="449"/>
      <c r="B21" s="451"/>
      <c r="C21" s="452"/>
      <c r="D21" s="448"/>
      <c r="E21" s="448"/>
      <c r="F21" s="448" t="s">
        <v>986</v>
      </c>
      <c r="G21" s="448" t="s">
        <v>1014</v>
      </c>
      <c r="H21" s="449"/>
      <c r="I21" s="449"/>
      <c r="J21" s="448" t="s">
        <v>986</v>
      </c>
      <c r="K21" s="448" t="s">
        <v>1014</v>
      </c>
      <c r="L21" s="449"/>
      <c r="M21" s="449"/>
    </row>
    <row r="22" spans="1:13" ht="24" x14ac:dyDescent="0.2">
      <c r="A22" s="449"/>
      <c r="B22" s="451"/>
      <c r="C22" s="452"/>
      <c r="D22" s="448"/>
      <c r="E22" s="448"/>
      <c r="F22" s="449"/>
      <c r="G22" s="194" t="s">
        <v>1013</v>
      </c>
      <c r="H22" s="194" t="s">
        <v>1012</v>
      </c>
      <c r="I22" s="194" t="s">
        <v>1011</v>
      </c>
      <c r="J22" s="449"/>
      <c r="K22" s="194" t="s">
        <v>1013</v>
      </c>
      <c r="L22" s="194" t="s">
        <v>1012</v>
      </c>
      <c r="M22" s="194" t="s">
        <v>1011</v>
      </c>
    </row>
    <row r="23" spans="1:13" x14ac:dyDescent="0.2">
      <c r="A23" s="196">
        <v>1</v>
      </c>
      <c r="B23" s="195">
        <v>2</v>
      </c>
      <c r="C23" s="194">
        <v>3</v>
      </c>
      <c r="D23" s="194">
        <v>4</v>
      </c>
      <c r="E23" s="188">
        <v>5</v>
      </c>
      <c r="F23" s="193">
        <v>6</v>
      </c>
      <c r="G23" s="193">
        <v>7</v>
      </c>
      <c r="H23" s="193">
        <v>8</v>
      </c>
      <c r="I23" s="193">
        <v>9</v>
      </c>
      <c r="J23" s="193">
        <v>10</v>
      </c>
      <c r="K23" s="193">
        <v>11</v>
      </c>
      <c r="L23" s="193">
        <v>12</v>
      </c>
      <c r="M23" s="193">
        <v>13</v>
      </c>
    </row>
    <row r="24" spans="1:13" ht="19.149999999999999" customHeight="1" x14ac:dyDescent="0.2">
      <c r="A24" s="461" t="s">
        <v>1010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</row>
    <row r="25" spans="1:13" ht="36" x14ac:dyDescent="0.2">
      <c r="A25" s="191" t="s">
        <v>168</v>
      </c>
      <c r="B25" s="190" t="s">
        <v>1009</v>
      </c>
      <c r="C25" s="189" t="s">
        <v>1041</v>
      </c>
      <c r="D25" s="188" t="s">
        <v>895</v>
      </c>
      <c r="E25" s="192">
        <v>17.3</v>
      </c>
      <c r="F25" s="186">
        <v>2.04</v>
      </c>
      <c r="G25" s="186">
        <v>0.52</v>
      </c>
      <c r="H25" s="165"/>
      <c r="I25" s="165"/>
      <c r="J25" s="165">
        <v>35.29</v>
      </c>
      <c r="K25" s="165">
        <v>9</v>
      </c>
      <c r="L25" s="165"/>
      <c r="M25" s="165"/>
    </row>
    <row r="26" spans="1:13" ht="36" x14ac:dyDescent="0.2">
      <c r="A26" s="191" t="s">
        <v>180</v>
      </c>
      <c r="B26" s="190" t="s">
        <v>1008</v>
      </c>
      <c r="C26" s="189" t="s">
        <v>1042</v>
      </c>
      <c r="D26" s="188" t="s">
        <v>887</v>
      </c>
      <c r="E26" s="192">
        <v>4</v>
      </c>
      <c r="F26" s="186">
        <v>1.63</v>
      </c>
      <c r="G26" s="186">
        <v>0.78</v>
      </c>
      <c r="H26" s="165"/>
      <c r="I26" s="165"/>
      <c r="J26" s="165">
        <v>6.52</v>
      </c>
      <c r="K26" s="165">
        <v>3.12</v>
      </c>
      <c r="L26" s="165"/>
      <c r="M26" s="165"/>
    </row>
    <row r="27" spans="1:13" ht="36" x14ac:dyDescent="0.2">
      <c r="A27" s="191" t="s">
        <v>178</v>
      </c>
      <c r="B27" s="190" t="s">
        <v>1007</v>
      </c>
      <c r="C27" s="189" t="s">
        <v>1043</v>
      </c>
      <c r="D27" s="188" t="s">
        <v>1006</v>
      </c>
      <c r="E27" s="192">
        <v>26</v>
      </c>
      <c r="F27" s="186">
        <v>1.1499999999999999</v>
      </c>
      <c r="G27" s="186">
        <v>0.37</v>
      </c>
      <c r="H27" s="165"/>
      <c r="I27" s="165"/>
      <c r="J27" s="165">
        <v>29.9</v>
      </c>
      <c r="K27" s="165">
        <v>9.6199999999999992</v>
      </c>
      <c r="L27" s="165"/>
      <c r="M27" s="165"/>
    </row>
    <row r="28" spans="1:13" ht="36" x14ac:dyDescent="0.2">
      <c r="A28" s="191" t="s">
        <v>174</v>
      </c>
      <c r="B28" s="190" t="s">
        <v>1005</v>
      </c>
      <c r="C28" s="189" t="s">
        <v>1044</v>
      </c>
      <c r="D28" s="188" t="s">
        <v>887</v>
      </c>
      <c r="E28" s="192">
        <v>24</v>
      </c>
      <c r="F28" s="186">
        <v>1.69</v>
      </c>
      <c r="G28" s="186">
        <v>0.82</v>
      </c>
      <c r="H28" s="165"/>
      <c r="I28" s="165"/>
      <c r="J28" s="165">
        <v>40.56</v>
      </c>
      <c r="K28" s="165">
        <v>19.68</v>
      </c>
      <c r="L28" s="165"/>
      <c r="M28" s="165"/>
    </row>
    <row r="29" spans="1:13" ht="36" x14ac:dyDescent="0.2">
      <c r="A29" s="191" t="s">
        <v>763</v>
      </c>
      <c r="B29" s="190" t="s">
        <v>1003</v>
      </c>
      <c r="C29" s="189" t="s">
        <v>1045</v>
      </c>
      <c r="D29" s="188" t="s">
        <v>1002</v>
      </c>
      <c r="E29" s="192">
        <v>28.85</v>
      </c>
      <c r="F29" s="186">
        <v>1.43</v>
      </c>
      <c r="G29" s="186">
        <v>0.33</v>
      </c>
      <c r="H29" s="165"/>
      <c r="I29" s="165"/>
      <c r="J29" s="165">
        <v>41.26</v>
      </c>
      <c r="K29" s="165">
        <v>9.52</v>
      </c>
      <c r="L29" s="165"/>
      <c r="M29" s="165"/>
    </row>
    <row r="30" spans="1:13" ht="36" x14ac:dyDescent="0.2">
      <c r="A30" s="191" t="s">
        <v>753</v>
      </c>
      <c r="B30" s="190" t="s">
        <v>1004</v>
      </c>
      <c r="C30" s="189" t="s">
        <v>1046</v>
      </c>
      <c r="D30" s="188" t="s">
        <v>887</v>
      </c>
      <c r="E30" s="192">
        <v>4</v>
      </c>
      <c r="F30" s="186">
        <v>1.48</v>
      </c>
      <c r="G30" s="186">
        <v>0.61</v>
      </c>
      <c r="H30" s="165"/>
      <c r="I30" s="165"/>
      <c r="J30" s="165">
        <v>5.92</v>
      </c>
      <c r="K30" s="165">
        <v>2.44</v>
      </c>
      <c r="L30" s="165"/>
      <c r="M30" s="165"/>
    </row>
    <row r="31" spans="1:13" ht="36" x14ac:dyDescent="0.2">
      <c r="A31" s="191" t="s">
        <v>748</v>
      </c>
      <c r="B31" s="190" t="s">
        <v>1003</v>
      </c>
      <c r="C31" s="189" t="s">
        <v>1045</v>
      </c>
      <c r="D31" s="188" t="s">
        <v>1002</v>
      </c>
      <c r="E31" s="192">
        <v>28.85</v>
      </c>
      <c r="F31" s="186">
        <v>1.43</v>
      </c>
      <c r="G31" s="186">
        <v>0.33</v>
      </c>
      <c r="H31" s="165"/>
      <c r="I31" s="165"/>
      <c r="J31" s="165">
        <v>41.26</v>
      </c>
      <c r="K31" s="165">
        <v>9.52</v>
      </c>
      <c r="L31" s="165"/>
      <c r="M31" s="165"/>
    </row>
    <row r="32" spans="1:13" ht="19.149999999999999" customHeight="1" x14ac:dyDescent="0.2">
      <c r="A32" s="461" t="s">
        <v>1001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</row>
    <row r="33" spans="1:14" ht="96" x14ac:dyDescent="0.2">
      <c r="A33" s="191" t="s">
        <v>741</v>
      </c>
      <c r="B33" s="190" t="s">
        <v>1000</v>
      </c>
      <c r="C33" s="189" t="s">
        <v>1047</v>
      </c>
      <c r="D33" s="188" t="s">
        <v>999</v>
      </c>
      <c r="E33" s="187">
        <v>6.8520000000000003</v>
      </c>
      <c r="F33" s="186">
        <v>3.53</v>
      </c>
      <c r="G33" s="186">
        <v>3.53</v>
      </c>
      <c r="H33" s="165"/>
      <c r="I33" s="165"/>
      <c r="J33" s="165">
        <v>24.19</v>
      </c>
      <c r="K33" s="165">
        <v>24.19</v>
      </c>
      <c r="L33" s="165"/>
      <c r="M33" s="165"/>
    </row>
    <row r="34" spans="1:14" ht="48" x14ac:dyDescent="0.2">
      <c r="A34" s="191" t="s">
        <v>726</v>
      </c>
      <c r="B34" s="190" t="s">
        <v>998</v>
      </c>
      <c r="C34" s="189" t="s">
        <v>1048</v>
      </c>
      <c r="D34" s="188" t="s">
        <v>895</v>
      </c>
      <c r="E34" s="192">
        <v>1.1000000000000001</v>
      </c>
      <c r="F34" s="186">
        <v>2</v>
      </c>
      <c r="G34" s="186">
        <v>0.36</v>
      </c>
      <c r="H34" s="165"/>
      <c r="I34" s="165"/>
      <c r="J34" s="165">
        <v>2.2000000000000002</v>
      </c>
      <c r="K34" s="165">
        <v>0.4</v>
      </c>
      <c r="L34" s="165"/>
      <c r="M34" s="165"/>
    </row>
    <row r="35" spans="1:14" ht="48" x14ac:dyDescent="0.2">
      <c r="A35" s="191" t="s">
        <v>721</v>
      </c>
      <c r="B35" s="190" t="s">
        <v>998</v>
      </c>
      <c r="C35" s="189" t="s">
        <v>1049</v>
      </c>
      <c r="D35" s="188" t="s">
        <v>895</v>
      </c>
      <c r="E35" s="192">
        <v>35.200000000000003</v>
      </c>
      <c r="F35" s="186">
        <v>2</v>
      </c>
      <c r="G35" s="186">
        <v>0.36</v>
      </c>
      <c r="H35" s="165"/>
      <c r="I35" s="165"/>
      <c r="J35" s="165">
        <v>70.400000000000006</v>
      </c>
      <c r="K35" s="165">
        <v>12.67</v>
      </c>
      <c r="L35" s="165"/>
      <c r="M35" s="165"/>
    </row>
    <row r="36" spans="1:14" ht="48" x14ac:dyDescent="0.2">
      <c r="A36" s="191" t="s">
        <v>711</v>
      </c>
      <c r="B36" s="190" t="s">
        <v>997</v>
      </c>
      <c r="C36" s="189" t="s">
        <v>1050</v>
      </c>
      <c r="D36" s="188" t="s">
        <v>895</v>
      </c>
      <c r="E36" s="187">
        <v>11.39</v>
      </c>
      <c r="F36" s="186">
        <v>2.2999999999999998</v>
      </c>
      <c r="G36" s="186">
        <v>0.7</v>
      </c>
      <c r="H36" s="165"/>
      <c r="I36" s="165"/>
      <c r="J36" s="165">
        <v>26.2</v>
      </c>
      <c r="K36" s="165">
        <v>7.97</v>
      </c>
      <c r="L36" s="165"/>
      <c r="M36" s="165"/>
    </row>
    <row r="37" spans="1:14" ht="15" x14ac:dyDescent="0.2">
      <c r="A37" s="463" t="s">
        <v>996</v>
      </c>
      <c r="B37" s="462"/>
      <c r="C37" s="462"/>
      <c r="D37" s="462"/>
      <c r="E37" s="462"/>
      <c r="F37" s="462"/>
      <c r="G37" s="462"/>
      <c r="H37" s="462"/>
      <c r="I37" s="462"/>
      <c r="J37" s="186">
        <v>323.7</v>
      </c>
      <c r="K37" s="186">
        <v>108.13</v>
      </c>
      <c r="L37" s="165"/>
      <c r="M37" s="165"/>
    </row>
    <row r="38" spans="1:14" ht="15" x14ac:dyDescent="0.25">
      <c r="A38" s="167"/>
      <c r="B38" s="166"/>
      <c r="C38" s="166" t="s">
        <v>989</v>
      </c>
      <c r="D38" s="166"/>
      <c r="E38" s="166"/>
      <c r="F38" s="166"/>
      <c r="G38" s="166"/>
      <c r="H38" s="166"/>
      <c r="I38" s="166"/>
      <c r="J38" s="164">
        <v>70.89</v>
      </c>
      <c r="K38" s="164"/>
      <c r="L38" s="165"/>
      <c r="M38" s="165"/>
      <c r="N38" s="168"/>
    </row>
    <row r="39" spans="1:14" ht="15" x14ac:dyDescent="0.25">
      <c r="A39" s="167"/>
      <c r="B39" s="166"/>
      <c r="C39" s="166" t="s">
        <v>987</v>
      </c>
      <c r="D39" s="166"/>
      <c r="E39" s="166"/>
      <c r="F39" s="166"/>
      <c r="G39" s="166"/>
      <c r="H39" s="166"/>
      <c r="I39" s="166"/>
      <c r="J39" s="164">
        <f>J37+J38</f>
        <v>394.59</v>
      </c>
      <c r="K39" s="164"/>
      <c r="L39" s="165"/>
      <c r="M39" s="165"/>
      <c r="N39" s="168"/>
    </row>
    <row r="40" spans="1:14" ht="15" x14ac:dyDescent="0.25">
      <c r="A40" s="167"/>
      <c r="B40" s="166"/>
      <c r="C40" s="166" t="s">
        <v>988</v>
      </c>
      <c r="D40" s="166"/>
      <c r="E40" s="166"/>
      <c r="F40" s="166"/>
      <c r="G40" s="166"/>
      <c r="H40" s="166"/>
      <c r="I40" s="166"/>
      <c r="J40" s="164">
        <v>31.57</v>
      </c>
      <c r="K40" s="164"/>
      <c r="L40" s="165"/>
      <c r="M40" s="165"/>
      <c r="N40" s="168"/>
    </row>
    <row r="41" spans="1:14" ht="15" x14ac:dyDescent="0.25">
      <c r="A41" s="167"/>
      <c r="B41" s="166"/>
      <c r="C41" s="166" t="s">
        <v>987</v>
      </c>
      <c r="D41" s="166"/>
      <c r="E41" s="166"/>
      <c r="F41" s="166"/>
      <c r="G41" s="166"/>
      <c r="H41" s="166"/>
      <c r="I41" s="166"/>
      <c r="J41" s="164">
        <f>J39+J40</f>
        <v>426.16</v>
      </c>
      <c r="K41" s="164"/>
      <c r="L41" s="165"/>
      <c r="M41" s="165"/>
      <c r="N41" s="168"/>
    </row>
    <row r="42" spans="1:14" s="159" customFormat="1" ht="15" x14ac:dyDescent="0.25">
      <c r="A42" s="163"/>
      <c r="B42" s="162"/>
      <c r="C42" s="162" t="s">
        <v>995</v>
      </c>
      <c r="D42" s="162"/>
      <c r="E42" s="162"/>
      <c r="F42" s="162"/>
      <c r="G42" s="162"/>
      <c r="H42" s="162"/>
      <c r="I42" s="185">
        <v>37.659999999999997</v>
      </c>
      <c r="J42" s="184">
        <f>J41*I42</f>
        <v>16049.19</v>
      </c>
      <c r="K42" s="184"/>
      <c r="L42" s="183"/>
      <c r="M42" s="183"/>
      <c r="N42" s="182"/>
    </row>
    <row r="43" spans="1:14" ht="15" x14ac:dyDescent="0.25">
      <c r="A43" s="181"/>
      <c r="B43" s="180"/>
      <c r="C43" s="180" t="s">
        <v>994</v>
      </c>
      <c r="D43" s="180"/>
      <c r="E43" s="180"/>
      <c r="F43" s="180"/>
      <c r="G43" s="180"/>
      <c r="H43" s="180"/>
      <c r="I43" s="180"/>
      <c r="J43" s="179"/>
      <c r="K43" s="164"/>
      <c r="L43" s="165"/>
      <c r="M43" s="165"/>
      <c r="N43" s="168"/>
    </row>
    <row r="44" spans="1:14" ht="15" x14ac:dyDescent="0.25">
      <c r="A44" s="181"/>
      <c r="B44" s="180"/>
      <c r="C44" s="180" t="s">
        <v>992</v>
      </c>
      <c r="D44" s="180"/>
      <c r="E44" s="180"/>
      <c r="F44" s="180"/>
      <c r="G44" s="180"/>
      <c r="H44" s="180"/>
      <c r="I44" s="180"/>
      <c r="J44" s="179">
        <f>K37*I42</f>
        <v>4072.18</v>
      </c>
      <c r="K44" s="164"/>
      <c r="L44" s="165"/>
      <c r="M44" s="165"/>
      <c r="N44" s="168"/>
    </row>
    <row r="45" spans="1:14" ht="15.75" thickBot="1" x14ac:dyDescent="0.3">
      <c r="A45" s="178"/>
      <c r="B45" s="177"/>
      <c r="C45" s="177" t="s">
        <v>991</v>
      </c>
      <c r="D45" s="177"/>
      <c r="E45" s="177"/>
      <c r="F45" s="177"/>
      <c r="G45" s="177"/>
      <c r="H45" s="177"/>
      <c r="I45" s="177"/>
      <c r="J45" s="176">
        <f>215.57*I42</f>
        <v>8118.37</v>
      </c>
      <c r="K45" s="175"/>
      <c r="L45" s="174"/>
      <c r="M45" s="174"/>
      <c r="N45" s="168"/>
    </row>
    <row r="46" spans="1:14" ht="15" x14ac:dyDescent="0.25">
      <c r="A46" s="173"/>
      <c r="B46" s="171"/>
      <c r="C46" s="172" t="s">
        <v>993</v>
      </c>
      <c r="D46" s="171"/>
      <c r="E46" s="171"/>
      <c r="F46" s="171"/>
      <c r="G46" s="171"/>
      <c r="H46" s="171"/>
      <c r="I46" s="171"/>
      <c r="J46" s="170"/>
      <c r="K46" s="170"/>
      <c r="L46" s="169"/>
      <c r="M46" s="169"/>
      <c r="N46" s="168"/>
    </row>
    <row r="47" spans="1:14" s="366" customFormat="1" x14ac:dyDescent="0.2">
      <c r="A47" s="362"/>
      <c r="B47" s="363"/>
      <c r="C47" s="363" t="s">
        <v>992</v>
      </c>
      <c r="D47" s="363"/>
      <c r="E47" s="363"/>
      <c r="F47" s="363"/>
      <c r="G47" s="363"/>
      <c r="H47" s="363"/>
      <c r="I47" s="363"/>
      <c r="J47" s="364"/>
      <c r="K47" s="364"/>
      <c r="L47" s="365">
        <v>19.95</v>
      </c>
      <c r="M47" s="364">
        <f>J44*L47</f>
        <v>81239.990000000005</v>
      </c>
    </row>
    <row r="48" spans="1:14" s="366" customFormat="1" x14ac:dyDescent="0.2">
      <c r="A48" s="362"/>
      <c r="B48" s="363"/>
      <c r="C48" s="363" t="s">
        <v>991</v>
      </c>
      <c r="D48" s="363"/>
      <c r="E48" s="363"/>
      <c r="F48" s="363"/>
      <c r="G48" s="363"/>
      <c r="H48" s="363"/>
      <c r="I48" s="363"/>
      <c r="J48" s="364"/>
      <c r="K48" s="364"/>
      <c r="L48" s="365">
        <v>4.83</v>
      </c>
      <c r="M48" s="364">
        <f>J45*L48</f>
        <v>39211.730000000003</v>
      </c>
    </row>
    <row r="49" spans="1:15" x14ac:dyDescent="0.2">
      <c r="A49" s="167"/>
      <c r="B49" s="166"/>
      <c r="C49" s="166" t="s">
        <v>990</v>
      </c>
      <c r="D49" s="166"/>
      <c r="E49" s="166"/>
      <c r="F49" s="166"/>
      <c r="G49" s="166"/>
      <c r="H49" s="166"/>
      <c r="I49" s="166"/>
      <c r="J49" s="164"/>
      <c r="K49" s="164"/>
      <c r="L49" s="165"/>
      <c r="M49" s="164">
        <f>M47+M48</f>
        <v>120451.72</v>
      </c>
    </row>
    <row r="50" spans="1:15" s="366" customFormat="1" x14ac:dyDescent="0.2">
      <c r="A50" s="362"/>
      <c r="B50" s="363"/>
      <c r="C50" s="363" t="s">
        <v>989</v>
      </c>
      <c r="D50" s="363"/>
      <c r="E50" s="363"/>
      <c r="F50" s="363"/>
      <c r="G50" s="363"/>
      <c r="H50" s="363"/>
      <c r="I50" s="363"/>
      <c r="J50" s="364"/>
      <c r="K50" s="364"/>
      <c r="L50" s="365"/>
      <c r="M50" s="364">
        <f>M49*0.219</f>
        <v>26378.93</v>
      </c>
    </row>
    <row r="51" spans="1:15" x14ac:dyDescent="0.2">
      <c r="A51" s="167"/>
      <c r="B51" s="166"/>
      <c r="C51" s="166" t="s">
        <v>987</v>
      </c>
      <c r="D51" s="166"/>
      <c r="E51" s="166"/>
      <c r="F51" s="166"/>
      <c r="G51" s="166"/>
      <c r="H51" s="166"/>
      <c r="I51" s="166"/>
      <c r="J51" s="164"/>
      <c r="K51" s="164"/>
      <c r="L51" s="165"/>
      <c r="M51" s="164">
        <f>M49+M50</f>
        <v>146830.65</v>
      </c>
    </row>
    <row r="52" spans="1:15" s="366" customFormat="1" x14ac:dyDescent="0.2">
      <c r="A52" s="362"/>
      <c r="B52" s="363"/>
      <c r="C52" s="363" t="s">
        <v>988</v>
      </c>
      <c r="D52" s="363"/>
      <c r="E52" s="363"/>
      <c r="F52" s="363"/>
      <c r="G52" s="363"/>
      <c r="H52" s="363"/>
      <c r="I52" s="363"/>
      <c r="J52" s="364"/>
      <c r="K52" s="364"/>
      <c r="L52" s="365"/>
      <c r="M52" s="364">
        <f>M51*0.08</f>
        <v>11746.45</v>
      </c>
    </row>
    <row r="53" spans="1:15" x14ac:dyDescent="0.2">
      <c r="A53" s="167"/>
      <c r="B53" s="166"/>
      <c r="C53" s="166" t="s">
        <v>987</v>
      </c>
      <c r="D53" s="166"/>
      <c r="E53" s="166"/>
      <c r="F53" s="166"/>
      <c r="G53" s="166"/>
      <c r="H53" s="166"/>
      <c r="I53" s="166"/>
      <c r="J53" s="164"/>
      <c r="K53" s="164"/>
      <c r="L53" s="165"/>
      <c r="M53" s="164">
        <f>M51+M52</f>
        <v>158577.1</v>
      </c>
    </row>
    <row r="54" spans="1:15" s="159" customFormat="1" x14ac:dyDescent="0.2">
      <c r="A54" s="163"/>
      <c r="B54" s="162"/>
      <c r="C54" s="162" t="s">
        <v>986</v>
      </c>
      <c r="D54" s="162"/>
      <c r="E54" s="162"/>
      <c r="F54" s="162"/>
      <c r="G54" s="162"/>
      <c r="H54" s="162"/>
      <c r="I54" s="162"/>
      <c r="J54" s="160">
        <f>J42</f>
        <v>16049.19</v>
      </c>
      <c r="K54" s="160"/>
      <c r="L54" s="161"/>
      <c r="M54" s="160">
        <f>M53</f>
        <v>158577.1</v>
      </c>
    </row>
    <row r="55" spans="1:15" x14ac:dyDescent="0.2">
      <c r="A55" s="158"/>
      <c r="B55" s="157"/>
      <c r="C55" s="156" t="s">
        <v>985</v>
      </c>
      <c r="D55" s="156"/>
      <c r="E55" s="156"/>
      <c r="F55" s="156"/>
      <c r="G55" s="156"/>
      <c r="H55" s="156"/>
      <c r="I55" s="156"/>
      <c r="J55" s="154"/>
      <c r="K55" s="154"/>
      <c r="L55" s="155"/>
      <c r="M55" s="154">
        <f>M48</f>
        <v>39211.730000000003</v>
      </c>
      <c r="O55" s="222">
        <f>M52+M50+M48+M47</f>
        <v>158577.1</v>
      </c>
    </row>
    <row r="59" spans="1:15" ht="15" x14ac:dyDescent="0.2">
      <c r="A59" s="453" t="s">
        <v>984</v>
      </c>
      <c r="B59" s="454"/>
      <c r="C59" s="454"/>
      <c r="D59" s="454"/>
      <c r="E59" s="454"/>
      <c r="F59" s="454"/>
      <c r="G59" s="454"/>
      <c r="H59" s="454"/>
      <c r="I59" s="454"/>
      <c r="J59" s="454"/>
      <c r="K59" s="454"/>
      <c r="L59" s="454"/>
      <c r="M59" s="454"/>
    </row>
    <row r="60" spans="1:15" ht="15" x14ac:dyDescent="0.2">
      <c r="A60" s="460" t="s">
        <v>982</v>
      </c>
      <c r="B60" s="454"/>
      <c r="C60" s="454"/>
      <c r="D60" s="454"/>
      <c r="E60" s="454"/>
      <c r="F60" s="454"/>
      <c r="G60" s="454"/>
      <c r="H60" s="454"/>
      <c r="I60" s="454"/>
      <c r="J60" s="454"/>
      <c r="K60" s="454"/>
      <c r="L60" s="454"/>
      <c r="M60" s="454"/>
    </row>
    <row r="62" spans="1:15" ht="15" x14ac:dyDescent="0.2">
      <c r="A62" s="453" t="s">
        <v>983</v>
      </c>
      <c r="B62" s="454"/>
      <c r="C62" s="454"/>
      <c r="D62" s="454"/>
      <c r="E62" s="454"/>
      <c r="F62" s="454"/>
      <c r="G62" s="454"/>
      <c r="H62" s="454"/>
      <c r="I62" s="454"/>
      <c r="J62" s="454"/>
      <c r="K62" s="454"/>
      <c r="L62" s="454"/>
      <c r="M62" s="454"/>
    </row>
    <row r="63" spans="1:15" ht="15" x14ac:dyDescent="0.2">
      <c r="A63" s="460" t="s">
        <v>982</v>
      </c>
      <c r="B63" s="454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</row>
  </sheetData>
  <mergeCells count="27">
    <mergeCell ref="A59:M59"/>
    <mergeCell ref="A60:M60"/>
    <mergeCell ref="A62:M62"/>
    <mergeCell ref="A63:M63"/>
    <mergeCell ref="A24:M24"/>
    <mergeCell ref="A32:M32"/>
    <mergeCell ref="A37:I37"/>
    <mergeCell ref="A6:M6"/>
    <mergeCell ref="C15:M15"/>
    <mergeCell ref="E16:F16"/>
    <mergeCell ref="C12:M12"/>
    <mergeCell ref="F20:I20"/>
    <mergeCell ref="J20:M20"/>
    <mergeCell ref="F21:F22"/>
    <mergeCell ref="G21:I21"/>
    <mergeCell ref="J21:J22"/>
    <mergeCell ref="K21:M21"/>
    <mergeCell ref="A20:A22"/>
    <mergeCell ref="B20:B22"/>
    <mergeCell ref="C20:C22"/>
    <mergeCell ref="D20:D22"/>
    <mergeCell ref="E20:E22"/>
    <mergeCell ref="A2:D2"/>
    <mergeCell ref="J2:N2"/>
    <mergeCell ref="L3:M3"/>
    <mergeCell ref="C3:E3"/>
    <mergeCell ref="L4:M4"/>
  </mergeCells>
  <pageMargins left="0.23622047244094491" right="0" top="0.51181102362204722" bottom="0.39370078740157483" header="0.31496062992125984" footer="0.19685039370078741"/>
  <pageSetup paperSize="9" scale="10" fitToHeight="0" orientation="landscape" r:id="rId1"/>
  <headerFooter alignWithMargins="0">
    <oddHeader>&amp;LГРАНД-Смета, версия 2021.2&amp;C17.01.2022</oddHeader>
    <oddFooter>&amp;RСтраница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6"/>
  <sheetViews>
    <sheetView showGridLines="0" topLeftCell="A39" zoomScale="85" zoomScaleNormal="85" zoomScaleSheetLayoutView="75" workbookViewId="0">
      <selection activeCell="M50" sqref="M50"/>
    </sheetView>
  </sheetViews>
  <sheetFormatPr defaultColWidth="9.140625" defaultRowHeight="12.75" outlineLevelRow="2" x14ac:dyDescent="0.2"/>
  <cols>
    <col min="1" max="1" width="4.5703125" style="153" customWidth="1"/>
    <col min="2" max="2" width="14.42578125" style="152" customWidth="1"/>
    <col min="3" max="3" width="40.7109375" style="151" customWidth="1"/>
    <col min="4" max="4" width="13.85546875" style="150" customWidth="1"/>
    <col min="5" max="5" width="16.42578125" style="149" customWidth="1"/>
    <col min="6" max="6" width="8.140625" style="148" customWidth="1"/>
    <col min="7" max="9" width="7.140625" style="148" customWidth="1"/>
    <col min="10" max="10" width="8.140625" style="148" customWidth="1"/>
    <col min="11" max="12" width="7.140625" style="148" customWidth="1"/>
    <col min="13" max="13" width="9.42578125" style="148" customWidth="1"/>
    <col min="14" max="15" width="9.140625" style="147"/>
    <col min="16" max="16" width="11.5703125" style="147" bestFit="1" customWidth="1"/>
    <col min="17" max="17" width="10.140625" style="147" bestFit="1" customWidth="1"/>
    <col min="18" max="16384" width="9.140625" style="147"/>
  </cols>
  <sheetData>
    <row r="1" spans="1:17" outlineLevel="2" x14ac:dyDescent="0.2">
      <c r="A1" s="221" t="s">
        <v>824</v>
      </c>
      <c r="J1" s="221" t="s">
        <v>823</v>
      </c>
    </row>
    <row r="2" spans="1:17" s="65" customFormat="1" ht="11.25" x14ac:dyDescent="0.2">
      <c r="A2" s="421"/>
      <c r="B2" s="421"/>
      <c r="C2" s="421"/>
      <c r="D2" s="421"/>
      <c r="J2" s="421"/>
      <c r="K2" s="421"/>
      <c r="L2" s="421"/>
      <c r="M2" s="421"/>
      <c r="N2" s="421"/>
      <c r="P2" s="66" t="s">
        <v>28</v>
      </c>
      <c r="Q2" s="66" t="s">
        <v>28</v>
      </c>
    </row>
    <row r="3" spans="1:17" s="65" customFormat="1" ht="42" customHeight="1" x14ac:dyDescent="0.2">
      <c r="A3" s="136"/>
      <c r="B3" s="145"/>
      <c r="C3" s="386" t="s">
        <v>1159</v>
      </c>
      <c r="D3" s="386"/>
      <c r="E3" s="386"/>
      <c r="J3" s="136"/>
      <c r="K3" s="136"/>
      <c r="L3" s="420" t="s">
        <v>1158</v>
      </c>
      <c r="M3" s="420"/>
      <c r="N3" s="319"/>
    </row>
    <row r="4" spans="1:17" s="65" customFormat="1" ht="16.5" customHeight="1" x14ac:dyDescent="0.2">
      <c r="A4" s="65" t="s">
        <v>1150</v>
      </c>
      <c r="B4" s="92"/>
      <c r="C4" s="92"/>
      <c r="D4" s="92"/>
      <c r="L4" s="447" t="s">
        <v>1150</v>
      </c>
      <c r="M4" s="447"/>
      <c r="N4" s="69"/>
    </row>
    <row r="5" spans="1:17" s="65" customFormat="1" ht="15.75" customHeight="1" x14ac:dyDescent="0.2">
      <c r="F5" s="144"/>
    </row>
    <row r="6" spans="1:17" ht="26.1" customHeight="1" x14ac:dyDescent="0.2">
      <c r="A6" s="453" t="s">
        <v>20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</row>
    <row r="7" spans="1:17" ht="14.25" x14ac:dyDescent="0.2">
      <c r="B7" s="220"/>
      <c r="C7" s="213"/>
      <c r="D7" s="212"/>
      <c r="E7" s="219" t="s">
        <v>3</v>
      </c>
      <c r="F7" s="209"/>
      <c r="G7" s="209"/>
      <c r="H7" s="209"/>
      <c r="I7" s="218"/>
      <c r="J7" s="209"/>
      <c r="K7" s="209"/>
      <c r="L7" s="209"/>
    </row>
    <row r="8" spans="1:17" ht="14.25" x14ac:dyDescent="0.2">
      <c r="C8" s="198"/>
      <c r="D8" s="153"/>
      <c r="E8" s="217"/>
      <c r="I8" s="216"/>
    </row>
    <row r="9" spans="1:17" ht="15.75" x14ac:dyDescent="0.2">
      <c r="C9" s="198"/>
      <c r="D9" s="215" t="s">
        <v>1040</v>
      </c>
    </row>
    <row r="10" spans="1:17" ht="14.25" x14ac:dyDescent="0.2">
      <c r="C10" s="198"/>
      <c r="D10" s="205" t="s">
        <v>1026</v>
      </c>
      <c r="I10" s="214"/>
    </row>
    <row r="11" spans="1:17" x14ac:dyDescent="0.2">
      <c r="C11" s="198"/>
      <c r="D11" s="153"/>
      <c r="E11" s="153"/>
      <c r="I11" s="197"/>
    </row>
    <row r="12" spans="1:17" ht="15" x14ac:dyDescent="0.2">
      <c r="B12" s="201" t="s">
        <v>1025</v>
      </c>
      <c r="C12" s="459" t="s">
        <v>69</v>
      </c>
      <c r="D12" s="454"/>
      <c r="E12" s="454"/>
      <c r="F12" s="454"/>
      <c r="G12" s="454"/>
      <c r="H12" s="454"/>
      <c r="I12" s="454"/>
      <c r="J12" s="454"/>
      <c r="K12" s="454"/>
      <c r="L12" s="454"/>
      <c r="M12" s="454"/>
    </row>
    <row r="13" spans="1:17" ht="14.25" x14ac:dyDescent="0.2">
      <c r="C13" s="213"/>
      <c r="D13" s="212"/>
      <c r="E13" s="211" t="s">
        <v>1024</v>
      </c>
      <c r="F13" s="209"/>
      <c r="G13" s="209"/>
      <c r="H13" s="210"/>
      <c r="I13" s="209"/>
      <c r="J13" s="209"/>
      <c r="K13" s="209"/>
      <c r="L13" s="209"/>
      <c r="M13" s="209"/>
    </row>
    <row r="14" spans="1:17" x14ac:dyDescent="0.2">
      <c r="A14" s="208"/>
      <c r="B14" s="207"/>
      <c r="C14" s="198"/>
      <c r="D14" s="153"/>
      <c r="E14" s="206"/>
    </row>
    <row r="15" spans="1:17" ht="15" x14ac:dyDescent="0.25">
      <c r="C15" s="455" t="s">
        <v>1023</v>
      </c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201"/>
    </row>
    <row r="16" spans="1:17" s="200" customFormat="1" ht="15" x14ac:dyDescent="0.25">
      <c r="A16" s="205"/>
      <c r="B16" s="204"/>
      <c r="C16" s="202" t="s">
        <v>1022</v>
      </c>
      <c r="D16" s="201"/>
      <c r="E16" s="464" t="s">
        <v>1039</v>
      </c>
      <c r="F16" s="465"/>
      <c r="G16" s="203" t="s">
        <v>84</v>
      </c>
      <c r="H16" s="201"/>
      <c r="I16" s="202"/>
      <c r="J16" s="202"/>
      <c r="K16" s="201"/>
      <c r="L16" s="201"/>
      <c r="M16" s="201"/>
    </row>
    <row r="17" spans="1:13" ht="14.25" x14ac:dyDescent="0.2">
      <c r="C17" s="199" t="s">
        <v>1020</v>
      </c>
      <c r="D17" s="153"/>
      <c r="E17" s="197"/>
    </row>
    <row r="18" spans="1:13" x14ac:dyDescent="0.2">
      <c r="C18" s="198"/>
      <c r="D18" s="153"/>
      <c r="E18" s="197"/>
    </row>
    <row r="19" spans="1:13" x14ac:dyDescent="0.2">
      <c r="C19" s="198"/>
      <c r="D19" s="153"/>
      <c r="E19" s="197"/>
    </row>
    <row r="20" spans="1:13" ht="12.75" customHeight="1" x14ac:dyDescent="0.2">
      <c r="A20" s="448" t="s">
        <v>4</v>
      </c>
      <c r="B20" s="450" t="s">
        <v>13</v>
      </c>
      <c r="C20" s="448" t="s">
        <v>1019</v>
      </c>
      <c r="D20" s="448" t="s">
        <v>1018</v>
      </c>
      <c r="E20" s="448" t="s">
        <v>1017</v>
      </c>
      <c r="F20" s="448" t="s">
        <v>1016</v>
      </c>
      <c r="G20" s="449"/>
      <c r="H20" s="449"/>
      <c r="I20" s="449"/>
      <c r="J20" s="448" t="s">
        <v>1015</v>
      </c>
      <c r="K20" s="449"/>
      <c r="L20" s="449"/>
      <c r="M20" s="449"/>
    </row>
    <row r="21" spans="1:13" ht="13.5" customHeight="1" x14ac:dyDescent="0.2">
      <c r="A21" s="449"/>
      <c r="B21" s="451"/>
      <c r="C21" s="452"/>
      <c r="D21" s="448"/>
      <c r="E21" s="448"/>
      <c r="F21" s="448" t="s">
        <v>986</v>
      </c>
      <c r="G21" s="448" t="s">
        <v>1014</v>
      </c>
      <c r="H21" s="449"/>
      <c r="I21" s="449"/>
      <c r="J21" s="448" t="s">
        <v>986</v>
      </c>
      <c r="K21" s="448" t="s">
        <v>1014</v>
      </c>
      <c r="L21" s="449"/>
      <c r="M21" s="449"/>
    </row>
    <row r="22" spans="1:13" ht="24" x14ac:dyDescent="0.2">
      <c r="A22" s="449"/>
      <c r="B22" s="451"/>
      <c r="C22" s="452"/>
      <c r="D22" s="448"/>
      <c r="E22" s="448"/>
      <c r="F22" s="449"/>
      <c r="G22" s="194" t="s">
        <v>1013</v>
      </c>
      <c r="H22" s="194" t="s">
        <v>1012</v>
      </c>
      <c r="I22" s="194" t="s">
        <v>1011</v>
      </c>
      <c r="J22" s="449"/>
      <c r="K22" s="194" t="s">
        <v>1013</v>
      </c>
      <c r="L22" s="194" t="s">
        <v>1012</v>
      </c>
      <c r="M22" s="194" t="s">
        <v>1011</v>
      </c>
    </row>
    <row r="23" spans="1:13" x14ac:dyDescent="0.2">
      <c r="A23" s="196">
        <v>1</v>
      </c>
      <c r="B23" s="195">
        <v>2</v>
      </c>
      <c r="C23" s="194">
        <v>3</v>
      </c>
      <c r="D23" s="194">
        <v>4</v>
      </c>
      <c r="E23" s="188">
        <v>5</v>
      </c>
      <c r="F23" s="193">
        <v>6</v>
      </c>
      <c r="G23" s="193">
        <v>7</v>
      </c>
      <c r="H23" s="193">
        <v>8</v>
      </c>
      <c r="I23" s="193">
        <v>9</v>
      </c>
      <c r="J23" s="193">
        <v>10</v>
      </c>
      <c r="K23" s="193">
        <v>11</v>
      </c>
      <c r="L23" s="193">
        <v>12</v>
      </c>
      <c r="M23" s="193">
        <v>13</v>
      </c>
    </row>
    <row r="24" spans="1:13" ht="19.149999999999999" customHeight="1" x14ac:dyDescent="0.2">
      <c r="A24" s="461" t="s">
        <v>1038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</row>
    <row r="25" spans="1:13" ht="60" x14ac:dyDescent="0.2">
      <c r="A25" s="191" t="s">
        <v>705</v>
      </c>
      <c r="B25" s="190" t="s">
        <v>1030</v>
      </c>
      <c r="C25" s="189" t="s">
        <v>1051</v>
      </c>
      <c r="D25" s="188" t="s">
        <v>895</v>
      </c>
      <c r="E25" s="192">
        <v>40.549999999999997</v>
      </c>
      <c r="F25" s="186">
        <v>1.86</v>
      </c>
      <c r="G25" s="186">
        <v>1.1299999999999999</v>
      </c>
      <c r="H25" s="165"/>
      <c r="I25" s="165"/>
      <c r="J25" s="165">
        <v>75.42</v>
      </c>
      <c r="K25" s="165">
        <v>45.82</v>
      </c>
      <c r="L25" s="165"/>
      <c r="M25" s="165"/>
    </row>
    <row r="26" spans="1:13" ht="72" x14ac:dyDescent="0.2">
      <c r="A26" s="191" t="s">
        <v>695</v>
      </c>
      <c r="B26" s="190" t="s">
        <v>1029</v>
      </c>
      <c r="C26" s="189" t="s">
        <v>1052</v>
      </c>
      <c r="D26" s="188" t="s">
        <v>1028</v>
      </c>
      <c r="E26" s="187">
        <v>4.0549999999999997</v>
      </c>
      <c r="F26" s="186">
        <v>6.77</v>
      </c>
      <c r="G26" s="186">
        <v>1.73</v>
      </c>
      <c r="H26" s="165"/>
      <c r="I26" s="165"/>
      <c r="J26" s="165">
        <v>27.45</v>
      </c>
      <c r="K26" s="165">
        <v>7.02</v>
      </c>
      <c r="L26" s="165"/>
      <c r="M26" s="165"/>
    </row>
    <row r="27" spans="1:13" ht="19.149999999999999" customHeight="1" x14ac:dyDescent="0.2">
      <c r="A27" s="461" t="s">
        <v>1037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</row>
    <row r="28" spans="1:13" ht="72" x14ac:dyDescent="0.2">
      <c r="A28" s="191" t="s">
        <v>685</v>
      </c>
      <c r="B28" s="190" t="s">
        <v>1035</v>
      </c>
      <c r="C28" s="189" t="s">
        <v>1053</v>
      </c>
      <c r="D28" s="188" t="s">
        <v>895</v>
      </c>
      <c r="E28" s="192">
        <v>7.79</v>
      </c>
      <c r="F28" s="186">
        <v>4.46</v>
      </c>
      <c r="G28" s="186">
        <v>2.75</v>
      </c>
      <c r="H28" s="165"/>
      <c r="I28" s="165"/>
      <c r="J28" s="165">
        <v>34.74</v>
      </c>
      <c r="K28" s="165">
        <v>21.42</v>
      </c>
      <c r="L28" s="165"/>
      <c r="M28" s="165"/>
    </row>
    <row r="29" spans="1:13" ht="72" x14ac:dyDescent="0.2">
      <c r="A29" s="191" t="s">
        <v>477</v>
      </c>
      <c r="B29" s="190" t="s">
        <v>1032</v>
      </c>
      <c r="C29" s="189" t="s">
        <v>1054</v>
      </c>
      <c r="D29" s="188" t="s">
        <v>1028</v>
      </c>
      <c r="E29" s="187">
        <v>0.77900000000000003</v>
      </c>
      <c r="F29" s="186">
        <v>7.66</v>
      </c>
      <c r="G29" s="186">
        <v>2.11</v>
      </c>
      <c r="H29" s="165"/>
      <c r="I29" s="165"/>
      <c r="J29" s="165">
        <v>5.97</v>
      </c>
      <c r="K29" s="165">
        <v>1.64</v>
      </c>
      <c r="L29" s="165"/>
      <c r="M29" s="165"/>
    </row>
    <row r="30" spans="1:13" ht="19.149999999999999" customHeight="1" x14ac:dyDescent="0.2">
      <c r="A30" s="461" t="s">
        <v>1036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</row>
    <row r="31" spans="1:13" ht="48" x14ac:dyDescent="0.2">
      <c r="A31" s="191" t="s">
        <v>669</v>
      </c>
      <c r="B31" s="190" t="s">
        <v>1033</v>
      </c>
      <c r="C31" s="189" t="s">
        <v>1055</v>
      </c>
      <c r="D31" s="188" t="s">
        <v>895</v>
      </c>
      <c r="E31" s="187">
        <v>42.6</v>
      </c>
      <c r="F31" s="186">
        <v>0.91</v>
      </c>
      <c r="G31" s="186">
        <v>0.91</v>
      </c>
      <c r="H31" s="165"/>
      <c r="I31" s="165"/>
      <c r="J31" s="165">
        <v>38.770000000000003</v>
      </c>
      <c r="K31" s="165">
        <v>38.770000000000003</v>
      </c>
      <c r="L31" s="165"/>
      <c r="M31" s="165"/>
    </row>
    <row r="32" spans="1:13" ht="72" x14ac:dyDescent="0.2">
      <c r="A32" s="191" t="s">
        <v>663</v>
      </c>
      <c r="B32" s="190" t="s">
        <v>1035</v>
      </c>
      <c r="C32" s="189" t="s">
        <v>1053</v>
      </c>
      <c r="D32" s="188" t="s">
        <v>895</v>
      </c>
      <c r="E32" s="192">
        <v>15.98</v>
      </c>
      <c r="F32" s="186">
        <v>4.46</v>
      </c>
      <c r="G32" s="186">
        <v>2.75</v>
      </c>
      <c r="H32" s="165"/>
      <c r="I32" s="165"/>
      <c r="J32" s="165">
        <v>71.27</v>
      </c>
      <c r="K32" s="165">
        <v>43.95</v>
      </c>
      <c r="L32" s="165"/>
      <c r="M32" s="165"/>
    </row>
    <row r="33" spans="1:17" ht="72" x14ac:dyDescent="0.2">
      <c r="A33" s="191" t="s">
        <v>476</v>
      </c>
      <c r="B33" s="190" t="s">
        <v>1032</v>
      </c>
      <c r="C33" s="189" t="s">
        <v>1054</v>
      </c>
      <c r="D33" s="188" t="s">
        <v>1028</v>
      </c>
      <c r="E33" s="187">
        <v>5.8579999999999997</v>
      </c>
      <c r="F33" s="186">
        <v>7.66</v>
      </c>
      <c r="G33" s="186">
        <v>2.11</v>
      </c>
      <c r="H33" s="165"/>
      <c r="I33" s="165"/>
      <c r="J33" s="165">
        <v>44.87</v>
      </c>
      <c r="K33" s="165">
        <v>12.36</v>
      </c>
      <c r="L33" s="165"/>
      <c r="M33" s="165"/>
    </row>
    <row r="34" spans="1:17" ht="19.149999999999999" customHeight="1" x14ac:dyDescent="0.2">
      <c r="A34" s="461" t="s">
        <v>1034</v>
      </c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</row>
    <row r="35" spans="1:17" ht="48" x14ac:dyDescent="0.2">
      <c r="A35" s="191" t="s">
        <v>375</v>
      </c>
      <c r="B35" s="190" t="s">
        <v>1033</v>
      </c>
      <c r="C35" s="189" t="s">
        <v>1055</v>
      </c>
      <c r="D35" s="188" t="s">
        <v>895</v>
      </c>
      <c r="E35" s="192">
        <v>9.67</v>
      </c>
      <c r="F35" s="186">
        <v>0.91</v>
      </c>
      <c r="G35" s="186">
        <v>0.91</v>
      </c>
      <c r="H35" s="165"/>
      <c r="I35" s="165"/>
      <c r="J35" s="165">
        <v>8.8000000000000007</v>
      </c>
      <c r="K35" s="165">
        <v>8.8000000000000007</v>
      </c>
      <c r="L35" s="165"/>
      <c r="M35" s="165"/>
    </row>
    <row r="36" spans="1:17" ht="72" x14ac:dyDescent="0.2">
      <c r="A36" s="191" t="s">
        <v>643</v>
      </c>
      <c r="B36" s="190" t="s">
        <v>1032</v>
      </c>
      <c r="C36" s="189" t="s">
        <v>1054</v>
      </c>
      <c r="D36" s="188" t="s">
        <v>1028</v>
      </c>
      <c r="E36" s="187">
        <v>0.96699999999999997</v>
      </c>
      <c r="F36" s="186">
        <v>7.66</v>
      </c>
      <c r="G36" s="186">
        <v>2.11</v>
      </c>
      <c r="H36" s="165"/>
      <c r="I36" s="165"/>
      <c r="J36" s="165">
        <v>7.41</v>
      </c>
      <c r="K36" s="165">
        <v>2.04</v>
      </c>
      <c r="L36" s="165"/>
      <c r="M36" s="165"/>
    </row>
    <row r="37" spans="1:17" ht="19.149999999999999" customHeight="1" x14ac:dyDescent="0.2">
      <c r="A37" s="461" t="s">
        <v>1031</v>
      </c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</row>
    <row r="38" spans="1:17" ht="60" x14ac:dyDescent="0.2">
      <c r="A38" s="191" t="s">
        <v>544</v>
      </c>
      <c r="B38" s="190" t="s">
        <v>1030</v>
      </c>
      <c r="C38" s="189" t="s">
        <v>1051</v>
      </c>
      <c r="D38" s="188" t="s">
        <v>895</v>
      </c>
      <c r="E38" s="192">
        <v>14.19</v>
      </c>
      <c r="F38" s="186">
        <v>1.86</v>
      </c>
      <c r="G38" s="186">
        <v>1.1299999999999999</v>
      </c>
      <c r="H38" s="165"/>
      <c r="I38" s="165"/>
      <c r="J38" s="165">
        <v>26.39</v>
      </c>
      <c r="K38" s="165">
        <v>16.03</v>
      </c>
      <c r="L38" s="165"/>
      <c r="M38" s="165"/>
    </row>
    <row r="39" spans="1:17" ht="72" x14ac:dyDescent="0.2">
      <c r="A39" s="191" t="s">
        <v>630</v>
      </c>
      <c r="B39" s="190" t="s">
        <v>1029</v>
      </c>
      <c r="C39" s="189" t="s">
        <v>1052</v>
      </c>
      <c r="D39" s="188" t="s">
        <v>1028</v>
      </c>
      <c r="E39" s="187">
        <v>1.419</v>
      </c>
      <c r="F39" s="186">
        <v>6.77</v>
      </c>
      <c r="G39" s="186">
        <v>1.73</v>
      </c>
      <c r="H39" s="165"/>
      <c r="I39" s="165"/>
      <c r="J39" s="165">
        <v>9.61</v>
      </c>
      <c r="K39" s="165">
        <v>2.4500000000000002</v>
      </c>
      <c r="L39" s="165"/>
      <c r="M39" s="165"/>
    </row>
    <row r="40" spans="1:17" ht="15" x14ac:dyDescent="0.2">
      <c r="A40" s="463" t="s">
        <v>996</v>
      </c>
      <c r="B40" s="462"/>
      <c r="C40" s="462"/>
      <c r="D40" s="462"/>
      <c r="E40" s="462"/>
      <c r="F40" s="462"/>
      <c r="G40" s="462"/>
      <c r="H40" s="462"/>
      <c r="I40" s="462"/>
      <c r="J40" s="225">
        <v>350.7</v>
      </c>
      <c r="K40" s="225">
        <v>200.3</v>
      </c>
      <c r="L40" s="165"/>
      <c r="M40" s="165"/>
      <c r="P40" s="224"/>
      <c r="Q40" s="224"/>
    </row>
    <row r="41" spans="1:17" ht="15" x14ac:dyDescent="0.25">
      <c r="A41" s="167"/>
      <c r="B41" s="166"/>
      <c r="C41" s="166" t="s">
        <v>989</v>
      </c>
      <c r="D41" s="166"/>
      <c r="E41" s="166"/>
      <c r="F41" s="166"/>
      <c r="G41" s="166"/>
      <c r="H41" s="166"/>
      <c r="I41" s="166"/>
      <c r="J41" s="164">
        <v>76.8</v>
      </c>
      <c r="K41" s="164"/>
      <c r="L41" s="165"/>
      <c r="M41" s="165"/>
      <c r="N41" s="168"/>
      <c r="P41" s="223"/>
      <c r="Q41" s="223"/>
    </row>
    <row r="42" spans="1:17" ht="15" x14ac:dyDescent="0.25">
      <c r="A42" s="167"/>
      <c r="B42" s="166"/>
      <c r="C42" s="166" t="s">
        <v>987</v>
      </c>
      <c r="D42" s="166"/>
      <c r="E42" s="166"/>
      <c r="F42" s="166"/>
      <c r="G42" s="166"/>
      <c r="H42" s="166"/>
      <c r="I42" s="166"/>
      <c r="J42" s="164">
        <f>J40+J41</f>
        <v>427.5</v>
      </c>
      <c r="K42" s="164"/>
      <c r="L42" s="165"/>
      <c r="M42" s="165"/>
      <c r="N42" s="168"/>
      <c r="P42" s="222"/>
      <c r="Q42" s="222"/>
    </row>
    <row r="43" spans="1:17" ht="15" x14ac:dyDescent="0.25">
      <c r="A43" s="167"/>
      <c r="B43" s="166"/>
      <c r="C43" s="166" t="s">
        <v>988</v>
      </c>
      <c r="D43" s="166"/>
      <c r="E43" s="166"/>
      <c r="F43" s="166"/>
      <c r="G43" s="166"/>
      <c r="H43" s="166"/>
      <c r="I43" s="166"/>
      <c r="J43" s="164">
        <v>34.200000000000003</v>
      </c>
      <c r="K43" s="164"/>
      <c r="L43" s="165"/>
      <c r="M43" s="165"/>
      <c r="N43" s="168"/>
    </row>
    <row r="44" spans="1:17" ht="15" x14ac:dyDescent="0.25">
      <c r="A44" s="167"/>
      <c r="B44" s="166"/>
      <c r="C44" s="166" t="s">
        <v>987</v>
      </c>
      <c r="D44" s="166"/>
      <c r="E44" s="166"/>
      <c r="F44" s="166"/>
      <c r="G44" s="166"/>
      <c r="H44" s="166"/>
      <c r="I44" s="166"/>
      <c r="J44" s="164">
        <f>J42+J43</f>
        <v>461.7</v>
      </c>
      <c r="K44" s="164"/>
      <c r="L44" s="165"/>
      <c r="M44" s="165"/>
      <c r="N44" s="168"/>
    </row>
    <row r="45" spans="1:17" s="159" customFormat="1" ht="15" x14ac:dyDescent="0.25">
      <c r="A45" s="163"/>
      <c r="B45" s="162"/>
      <c r="C45" s="162" t="s">
        <v>995</v>
      </c>
      <c r="D45" s="162"/>
      <c r="E45" s="162"/>
      <c r="F45" s="162"/>
      <c r="G45" s="162"/>
      <c r="H45" s="162"/>
      <c r="I45" s="185">
        <v>37.659999999999997</v>
      </c>
      <c r="J45" s="184">
        <f>J44*I45</f>
        <v>17387.62</v>
      </c>
      <c r="K45" s="184"/>
      <c r="L45" s="183"/>
      <c r="M45" s="183"/>
      <c r="N45" s="182"/>
    </row>
    <row r="46" spans="1:17" ht="15" x14ac:dyDescent="0.25">
      <c r="A46" s="181"/>
      <c r="B46" s="180"/>
      <c r="C46" s="180" t="s">
        <v>994</v>
      </c>
      <c r="D46" s="180"/>
      <c r="E46" s="180"/>
      <c r="F46" s="180"/>
      <c r="G46" s="180"/>
      <c r="H46" s="180"/>
      <c r="I46" s="180"/>
      <c r="J46" s="179"/>
      <c r="K46" s="164"/>
      <c r="L46" s="165"/>
      <c r="M46" s="165"/>
      <c r="N46" s="168"/>
    </row>
    <row r="47" spans="1:17" ht="15" x14ac:dyDescent="0.25">
      <c r="A47" s="181"/>
      <c r="B47" s="180"/>
      <c r="C47" s="180" t="s">
        <v>992</v>
      </c>
      <c r="D47" s="180"/>
      <c r="E47" s="180"/>
      <c r="F47" s="180"/>
      <c r="G47" s="180"/>
      <c r="H47" s="180"/>
      <c r="I47" s="180"/>
      <c r="J47" s="179">
        <f>K40*I45</f>
        <v>7543.3</v>
      </c>
      <c r="K47" s="164"/>
      <c r="L47" s="165"/>
      <c r="M47" s="165"/>
      <c r="N47" s="168"/>
    </row>
    <row r="48" spans="1:17" ht="15.75" thickBot="1" x14ac:dyDescent="0.3">
      <c r="A48" s="178"/>
      <c r="B48" s="177"/>
      <c r="C48" s="177" t="s">
        <v>991</v>
      </c>
      <c r="D48" s="177"/>
      <c r="E48" s="177"/>
      <c r="F48" s="177"/>
      <c r="G48" s="177"/>
      <c r="H48" s="177"/>
      <c r="I48" s="177"/>
      <c r="J48" s="176">
        <f>150.4*I45</f>
        <v>5664.06</v>
      </c>
      <c r="K48" s="175"/>
      <c r="L48" s="174"/>
      <c r="M48" s="174"/>
      <c r="N48" s="168"/>
    </row>
    <row r="49" spans="1:14" ht="15" x14ac:dyDescent="0.25">
      <c r="A49" s="173"/>
      <c r="B49" s="171"/>
      <c r="C49" s="172" t="s">
        <v>993</v>
      </c>
      <c r="D49" s="171"/>
      <c r="E49" s="171"/>
      <c r="F49" s="171"/>
      <c r="G49" s="171"/>
      <c r="H49" s="171"/>
      <c r="I49" s="171"/>
      <c r="J49" s="170"/>
      <c r="K49" s="170"/>
      <c r="L49" s="169"/>
      <c r="M49" s="169"/>
      <c r="N49" s="168"/>
    </row>
    <row r="50" spans="1:14" x14ac:dyDescent="0.2">
      <c r="A50" s="167"/>
      <c r="B50" s="166"/>
      <c r="C50" s="166" t="s">
        <v>992</v>
      </c>
      <c r="D50" s="166"/>
      <c r="E50" s="166"/>
      <c r="F50" s="166"/>
      <c r="G50" s="166"/>
      <c r="H50" s="166"/>
      <c r="I50" s="166"/>
      <c r="J50" s="164"/>
      <c r="K50" s="164"/>
      <c r="L50" s="165">
        <v>19.95</v>
      </c>
      <c r="M50" s="164">
        <f>J47*L50</f>
        <v>150488.84</v>
      </c>
    </row>
    <row r="51" spans="1:14" x14ac:dyDescent="0.2">
      <c r="A51" s="167"/>
      <c r="B51" s="166"/>
      <c r="C51" s="166" t="s">
        <v>991</v>
      </c>
      <c r="D51" s="166"/>
      <c r="E51" s="166"/>
      <c r="F51" s="166"/>
      <c r="G51" s="166"/>
      <c r="H51" s="166"/>
      <c r="I51" s="166"/>
      <c r="J51" s="164"/>
      <c r="K51" s="164"/>
      <c r="L51" s="165">
        <v>4.83</v>
      </c>
      <c r="M51" s="164">
        <f>J48*L51</f>
        <v>27357.41</v>
      </c>
    </row>
    <row r="52" spans="1:14" x14ac:dyDescent="0.2">
      <c r="A52" s="167"/>
      <c r="B52" s="166"/>
      <c r="C52" s="166" t="s">
        <v>990</v>
      </c>
      <c r="D52" s="166"/>
      <c r="E52" s="166"/>
      <c r="F52" s="166"/>
      <c r="G52" s="166"/>
      <c r="H52" s="166"/>
      <c r="I52" s="166"/>
      <c r="J52" s="164"/>
      <c r="K52" s="164"/>
      <c r="L52" s="165"/>
      <c r="M52" s="164">
        <f>M50+M51</f>
        <v>177846.25</v>
      </c>
    </row>
    <row r="53" spans="1:14" x14ac:dyDescent="0.2">
      <c r="A53" s="167"/>
      <c r="B53" s="166"/>
      <c r="C53" s="166" t="s">
        <v>989</v>
      </c>
      <c r="D53" s="166"/>
      <c r="E53" s="166"/>
      <c r="F53" s="166"/>
      <c r="G53" s="166"/>
      <c r="H53" s="166"/>
      <c r="I53" s="166"/>
      <c r="J53" s="164"/>
      <c r="K53" s="164"/>
      <c r="L53" s="165"/>
      <c r="M53" s="164">
        <f>M52*0.219</f>
        <v>38948.33</v>
      </c>
    </row>
    <row r="54" spans="1:14" x14ac:dyDescent="0.2">
      <c r="A54" s="167"/>
      <c r="B54" s="166"/>
      <c r="C54" s="166" t="s">
        <v>987</v>
      </c>
      <c r="D54" s="166"/>
      <c r="E54" s="166"/>
      <c r="F54" s="166"/>
      <c r="G54" s="166"/>
      <c r="H54" s="166"/>
      <c r="I54" s="166"/>
      <c r="J54" s="164"/>
      <c r="K54" s="164"/>
      <c r="L54" s="165"/>
      <c r="M54" s="164">
        <f>M52+M53</f>
        <v>216794.58</v>
      </c>
    </row>
    <row r="55" spans="1:14" x14ac:dyDescent="0.2">
      <c r="A55" s="167"/>
      <c r="B55" s="166"/>
      <c r="C55" s="166" t="s">
        <v>988</v>
      </c>
      <c r="D55" s="166"/>
      <c r="E55" s="166"/>
      <c r="F55" s="166"/>
      <c r="G55" s="166"/>
      <c r="H55" s="166"/>
      <c r="I55" s="166"/>
      <c r="J55" s="164"/>
      <c r="K55" s="164"/>
      <c r="L55" s="165"/>
      <c r="M55" s="164">
        <f>M54*0.08</f>
        <v>17343.57</v>
      </c>
    </row>
    <row r="56" spans="1:14" x14ac:dyDescent="0.2">
      <c r="A56" s="167"/>
      <c r="B56" s="166"/>
      <c r="C56" s="166" t="s">
        <v>987</v>
      </c>
      <c r="D56" s="166"/>
      <c r="E56" s="166"/>
      <c r="F56" s="166"/>
      <c r="G56" s="166"/>
      <c r="H56" s="166"/>
      <c r="I56" s="166"/>
      <c r="J56" s="164"/>
      <c r="K56" s="164"/>
      <c r="L56" s="165"/>
      <c r="M56" s="164">
        <f>M54+M55</f>
        <v>234138.15</v>
      </c>
    </row>
    <row r="57" spans="1:14" s="159" customFormat="1" x14ac:dyDescent="0.2">
      <c r="A57" s="163"/>
      <c r="B57" s="162"/>
      <c r="C57" s="162" t="s">
        <v>986</v>
      </c>
      <c r="D57" s="162"/>
      <c r="E57" s="162"/>
      <c r="F57" s="162"/>
      <c r="G57" s="162"/>
      <c r="H57" s="162"/>
      <c r="I57" s="162"/>
      <c r="J57" s="160">
        <f>J45</f>
        <v>17387.62</v>
      </c>
      <c r="K57" s="160"/>
      <c r="L57" s="161"/>
      <c r="M57" s="160">
        <f>M56</f>
        <v>234138.15</v>
      </c>
    </row>
    <row r="58" spans="1:14" x14ac:dyDescent="0.2">
      <c r="A58" s="158"/>
      <c r="B58" s="157"/>
      <c r="C58" s="156" t="s">
        <v>985</v>
      </c>
      <c r="D58" s="156"/>
      <c r="E58" s="156"/>
      <c r="F58" s="156"/>
      <c r="G58" s="156"/>
      <c r="H58" s="156"/>
      <c r="I58" s="156"/>
      <c r="J58" s="154"/>
      <c r="K58" s="154"/>
      <c r="L58" s="155"/>
      <c r="M58" s="154">
        <f>M51</f>
        <v>27357.41</v>
      </c>
    </row>
    <row r="62" spans="1:14" ht="15" x14ac:dyDescent="0.2">
      <c r="A62" s="453" t="s">
        <v>984</v>
      </c>
      <c r="B62" s="454"/>
      <c r="C62" s="454"/>
      <c r="D62" s="454"/>
      <c r="E62" s="454"/>
      <c r="F62" s="454"/>
      <c r="G62" s="454"/>
      <c r="H62" s="454"/>
      <c r="I62" s="454"/>
      <c r="J62" s="454"/>
      <c r="K62" s="454"/>
      <c r="L62" s="454"/>
      <c r="M62" s="454"/>
    </row>
    <row r="63" spans="1:14" ht="15" x14ac:dyDescent="0.2">
      <c r="A63" s="460" t="s">
        <v>982</v>
      </c>
      <c r="B63" s="454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</row>
    <row r="65" spans="1:13" ht="15" x14ac:dyDescent="0.2">
      <c r="A65" s="453" t="s">
        <v>983</v>
      </c>
      <c r="B65" s="454"/>
      <c r="C65" s="454"/>
      <c r="D65" s="454"/>
      <c r="E65" s="454"/>
      <c r="F65" s="454"/>
      <c r="G65" s="454"/>
      <c r="H65" s="454"/>
      <c r="I65" s="454"/>
      <c r="J65" s="454"/>
      <c r="K65" s="454"/>
      <c r="L65" s="454"/>
      <c r="M65" s="454"/>
    </row>
    <row r="66" spans="1:13" ht="15" x14ac:dyDescent="0.2">
      <c r="A66" s="460" t="s">
        <v>982</v>
      </c>
      <c r="B66" s="454"/>
      <c r="C66" s="454"/>
      <c r="D66" s="454"/>
      <c r="E66" s="454"/>
      <c r="F66" s="454"/>
      <c r="G66" s="454"/>
      <c r="H66" s="454"/>
      <c r="I66" s="454"/>
      <c r="J66" s="454"/>
      <c r="K66" s="454"/>
      <c r="L66" s="454"/>
      <c r="M66" s="454"/>
    </row>
  </sheetData>
  <mergeCells count="30">
    <mergeCell ref="A63:M63"/>
    <mergeCell ref="A65:M65"/>
    <mergeCell ref="A66:M66"/>
    <mergeCell ref="A62:M62"/>
    <mergeCell ref="A37:M37"/>
    <mergeCell ref="A40:I40"/>
    <mergeCell ref="A6:M6"/>
    <mergeCell ref="C15:M15"/>
    <mergeCell ref="E16:F16"/>
    <mergeCell ref="C12:M12"/>
    <mergeCell ref="F20:I20"/>
    <mergeCell ref="J20:M20"/>
    <mergeCell ref="A20:A22"/>
    <mergeCell ref="B20:B22"/>
    <mergeCell ref="C20:C22"/>
    <mergeCell ref="D20:D22"/>
    <mergeCell ref="E20:E22"/>
    <mergeCell ref="A24:M24"/>
    <mergeCell ref="A27:M27"/>
    <mergeCell ref="A30:M30"/>
    <mergeCell ref="A34:M34"/>
    <mergeCell ref="F21:F22"/>
    <mergeCell ref="G21:I21"/>
    <mergeCell ref="J21:J22"/>
    <mergeCell ref="K21:M21"/>
    <mergeCell ref="A2:D2"/>
    <mergeCell ref="J2:N2"/>
    <mergeCell ref="C3:E3"/>
    <mergeCell ref="L3:M3"/>
    <mergeCell ref="L4:M4"/>
  </mergeCells>
  <pageMargins left="0.23622047244094491" right="0" top="0.51181102362204722" bottom="0.39370078740157483" header="0.31496062992125984" footer="0.19685039370078741"/>
  <pageSetup paperSize="9" fitToHeight="0" orientation="landscape" r:id="rId1"/>
  <headerFooter alignWithMargins="0">
    <oddHeader>&amp;LГРАНД-Смета, версия 2021.2&amp;C18.01.2022</oddHeader>
    <oddFooter>&amp;RСтраница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GridLines="0" view="pageBreakPreview" topLeftCell="B1" zoomScale="85" zoomScaleNormal="85" zoomScaleSheetLayoutView="85" workbookViewId="0">
      <selection activeCell="F31" sqref="F31"/>
    </sheetView>
  </sheetViews>
  <sheetFormatPr defaultColWidth="8.85546875" defaultRowHeight="12.75" outlineLevelRow="1" x14ac:dyDescent="0.2"/>
  <cols>
    <col min="1" max="1" width="0" style="230" hidden="1" customWidth="1"/>
    <col min="2" max="2" width="4.7109375" style="230" customWidth="1"/>
    <col min="3" max="3" width="85.140625" style="230" customWidth="1"/>
    <col min="4" max="4" width="10.7109375" style="230" customWidth="1"/>
    <col min="5" max="5" width="22.140625" style="230" customWidth="1"/>
    <col min="6" max="6" width="20" style="230" customWidth="1"/>
    <col min="7" max="7" width="28.7109375" style="230" customWidth="1"/>
    <col min="8" max="8" width="12.140625" style="230" customWidth="1"/>
    <col min="9" max="9" width="8.85546875" style="292"/>
    <col min="10" max="10" width="12.85546875" style="230" customWidth="1"/>
    <col min="11" max="16384" width="8.85546875" style="230"/>
  </cols>
  <sheetData>
    <row r="1" spans="2:8" s="332" customFormat="1" x14ac:dyDescent="0.2">
      <c r="B1" s="263"/>
      <c r="C1" s="263"/>
      <c r="D1" s="263"/>
      <c r="E1" s="330"/>
      <c r="F1" s="331"/>
      <c r="G1" s="331"/>
      <c r="H1" s="331"/>
    </row>
    <row r="2" spans="2:8" s="332" customFormat="1" x14ac:dyDescent="0.2">
      <c r="B2" s="479"/>
      <c r="C2" s="479"/>
      <c r="D2" s="272"/>
      <c r="E2" s="272"/>
      <c r="F2" s="272"/>
      <c r="G2" s="272"/>
      <c r="H2" s="272"/>
    </row>
    <row r="3" spans="2:8" s="332" customFormat="1" ht="12.75" customHeight="1" x14ac:dyDescent="0.2">
      <c r="B3" s="324"/>
      <c r="C3" s="324"/>
      <c r="D3" s="272"/>
      <c r="E3" s="272"/>
      <c r="F3" s="272"/>
      <c r="G3" s="272"/>
      <c r="H3" s="272"/>
    </row>
    <row r="4" spans="2:8" s="332" customFormat="1" x14ac:dyDescent="0.2">
      <c r="B4" s="480"/>
      <c r="C4" s="480"/>
      <c r="D4" s="480"/>
      <c r="E4" s="480"/>
      <c r="F4" s="480"/>
      <c r="G4" s="480"/>
      <c r="H4" s="480"/>
    </row>
    <row r="5" spans="2:8" x14ac:dyDescent="0.2">
      <c r="B5" s="475" t="s">
        <v>1161</v>
      </c>
      <c r="C5" s="475"/>
      <c r="D5" s="475"/>
      <c r="E5" s="475"/>
      <c r="F5" s="248"/>
      <c r="G5" s="248"/>
      <c r="H5" s="248"/>
    </row>
    <row r="6" spans="2:8" x14ac:dyDescent="0.2">
      <c r="B6" s="483" t="s">
        <v>1101</v>
      </c>
      <c r="C6" s="483"/>
      <c r="D6" s="483"/>
      <c r="E6" s="483"/>
      <c r="F6" s="246"/>
    </row>
    <row r="7" spans="2:8" ht="37.5" customHeight="1" x14ac:dyDescent="0.2">
      <c r="B7" s="484"/>
      <c r="C7" s="484"/>
      <c r="D7" s="484"/>
      <c r="E7" s="484"/>
      <c r="F7" s="325"/>
      <c r="G7" s="325"/>
      <c r="H7" s="325"/>
    </row>
    <row r="8" spans="2:8" x14ac:dyDescent="0.2">
      <c r="B8" s="485" t="s">
        <v>1100</v>
      </c>
      <c r="C8" s="485"/>
      <c r="D8" s="485"/>
      <c r="E8" s="485"/>
      <c r="F8" s="326"/>
      <c r="G8" s="326"/>
      <c r="H8" s="326"/>
    </row>
    <row r="9" spans="2:8" x14ac:dyDescent="0.2">
      <c r="B9" s="246"/>
      <c r="C9" s="246"/>
      <c r="D9" s="246"/>
      <c r="E9" s="246"/>
      <c r="F9" s="246"/>
    </row>
    <row r="10" spans="2:8" x14ac:dyDescent="0.2">
      <c r="B10" s="235" t="s">
        <v>1099</v>
      </c>
      <c r="C10" s="246"/>
      <c r="D10" s="231"/>
      <c r="E10" s="231"/>
      <c r="F10" s="231"/>
    </row>
    <row r="11" spans="2:8" ht="30" customHeight="1" x14ac:dyDescent="0.2">
      <c r="B11" s="249"/>
      <c r="C11" s="486" t="s">
        <v>1098</v>
      </c>
      <c r="D11" s="486"/>
      <c r="E11" s="486"/>
      <c r="F11" s="327"/>
      <c r="G11" s="327"/>
    </row>
    <row r="12" spans="2:8" ht="28.5" customHeight="1" x14ac:dyDescent="0.2">
      <c r="B12" s="248" t="s">
        <v>1097</v>
      </c>
      <c r="C12" s="246"/>
      <c r="D12" s="247"/>
      <c r="E12" s="247"/>
      <c r="F12" s="247"/>
    </row>
    <row r="13" spans="2:8" ht="27.75" customHeight="1" x14ac:dyDescent="0.2">
      <c r="C13" s="486" t="s">
        <v>53</v>
      </c>
      <c r="D13" s="486"/>
      <c r="E13" s="486"/>
      <c r="F13" s="327"/>
      <c r="G13" s="327"/>
    </row>
    <row r="14" spans="2:8" ht="26.25" customHeight="1" x14ac:dyDescent="0.2">
      <c r="C14" s="324"/>
      <c r="D14" s="324"/>
      <c r="E14" s="324"/>
      <c r="F14" s="324"/>
    </row>
    <row r="15" spans="2:8" ht="27.75" customHeight="1" x14ac:dyDescent="0.2">
      <c r="B15" s="474"/>
      <c r="C15" s="474"/>
      <c r="D15" s="474"/>
      <c r="E15" s="271"/>
      <c r="F15" s="271"/>
      <c r="G15" s="273"/>
      <c r="H15" s="273"/>
    </row>
    <row r="16" spans="2:8" x14ac:dyDescent="0.2">
      <c r="B16" s="246"/>
      <c r="C16" s="246"/>
      <c r="D16" s="262"/>
      <c r="E16" s="262"/>
      <c r="F16" s="261"/>
    </row>
    <row r="17" spans="2:9" ht="79.900000000000006" customHeight="1" x14ac:dyDescent="0.2">
      <c r="B17" s="274" t="s">
        <v>4</v>
      </c>
      <c r="C17" s="274" t="s">
        <v>795</v>
      </c>
      <c r="D17" s="274" t="s">
        <v>794</v>
      </c>
      <c r="E17" s="274" t="s">
        <v>1095</v>
      </c>
      <c r="I17" s="230"/>
    </row>
    <row r="18" spans="2:9" x14ac:dyDescent="0.2">
      <c r="B18" s="328">
        <v>1</v>
      </c>
      <c r="C18" s="329">
        <v>2</v>
      </c>
      <c r="D18" s="329">
        <v>3</v>
      </c>
      <c r="E18" s="329">
        <v>4</v>
      </c>
      <c r="I18" s="230"/>
    </row>
    <row r="19" spans="2:9" ht="21" customHeight="1" x14ac:dyDescent="0.2">
      <c r="B19" s="481" t="s">
        <v>1091</v>
      </c>
      <c r="C19" s="481"/>
      <c r="D19" s="481"/>
      <c r="E19" s="481"/>
      <c r="I19" s="230"/>
    </row>
    <row r="20" spans="2:9" ht="25.5" customHeight="1" x14ac:dyDescent="0.2">
      <c r="B20" s="472">
        <v>1</v>
      </c>
      <c r="C20" s="466" t="s">
        <v>1090</v>
      </c>
      <c r="D20" s="468" t="s">
        <v>1068</v>
      </c>
      <c r="E20" s="470">
        <v>1</v>
      </c>
      <c r="I20" s="230"/>
    </row>
    <row r="21" spans="2:9" ht="3.75" customHeight="1" outlineLevel="1" x14ac:dyDescent="0.2">
      <c r="B21" s="473"/>
      <c r="C21" s="476"/>
      <c r="D21" s="477"/>
      <c r="E21" s="478"/>
      <c r="I21" s="230"/>
    </row>
    <row r="22" spans="2:9" hidden="1" outlineLevel="1" x14ac:dyDescent="0.2">
      <c r="B22" s="473"/>
      <c r="C22" s="476"/>
      <c r="D22" s="477"/>
      <c r="E22" s="478"/>
      <c r="I22" s="230"/>
    </row>
    <row r="23" spans="2:9" hidden="1" outlineLevel="1" x14ac:dyDescent="0.2">
      <c r="B23" s="473"/>
      <c r="C23" s="467"/>
      <c r="D23" s="469"/>
      <c r="E23" s="471"/>
      <c r="I23" s="230"/>
    </row>
    <row r="24" spans="2:9" ht="21" customHeight="1" collapsed="1" x14ac:dyDescent="0.2">
      <c r="B24" s="482" t="s">
        <v>1087</v>
      </c>
      <c r="C24" s="482"/>
      <c r="D24" s="482"/>
      <c r="E24" s="482"/>
      <c r="I24" s="230"/>
    </row>
    <row r="25" spans="2:9" ht="38.25" customHeight="1" x14ac:dyDescent="0.2">
      <c r="B25" s="472" t="s">
        <v>180</v>
      </c>
      <c r="C25" s="466" t="s">
        <v>1086</v>
      </c>
      <c r="D25" s="468" t="s">
        <v>1085</v>
      </c>
      <c r="E25" s="470">
        <v>12.251899999999999</v>
      </c>
      <c r="I25" s="230"/>
    </row>
    <row r="26" spans="2:9" ht="5.25" customHeight="1" outlineLevel="1" x14ac:dyDescent="0.2">
      <c r="B26" s="473"/>
      <c r="C26" s="476"/>
      <c r="D26" s="477"/>
      <c r="E26" s="478"/>
      <c r="I26" s="230"/>
    </row>
    <row r="27" spans="2:9" hidden="1" outlineLevel="1" x14ac:dyDescent="0.2">
      <c r="B27" s="473"/>
      <c r="C27" s="467"/>
      <c r="D27" s="469"/>
      <c r="E27" s="471"/>
      <c r="I27" s="230"/>
    </row>
    <row r="28" spans="2:9" ht="38.25" customHeight="1" collapsed="1" x14ac:dyDescent="0.2">
      <c r="B28" s="472" t="s">
        <v>178</v>
      </c>
      <c r="C28" s="466" t="s">
        <v>1082</v>
      </c>
      <c r="D28" s="468" t="s">
        <v>1081</v>
      </c>
      <c r="E28" s="470">
        <v>0.91669999999999996</v>
      </c>
      <c r="I28" s="230"/>
    </row>
    <row r="29" spans="2:9" ht="4.5" customHeight="1" outlineLevel="1" x14ac:dyDescent="0.2">
      <c r="B29" s="473"/>
      <c r="C29" s="467"/>
      <c r="D29" s="469"/>
      <c r="E29" s="471"/>
      <c r="I29" s="230"/>
    </row>
    <row r="30" spans="2:9" ht="21" customHeight="1" x14ac:dyDescent="0.2">
      <c r="B30" s="482" t="s">
        <v>1078</v>
      </c>
      <c r="C30" s="482"/>
      <c r="D30" s="482"/>
      <c r="E30" s="482"/>
      <c r="I30" s="230"/>
    </row>
    <row r="31" spans="2:9" ht="38.25" customHeight="1" x14ac:dyDescent="0.2">
      <c r="B31" s="472" t="s">
        <v>174</v>
      </c>
      <c r="C31" s="466" t="s">
        <v>1077</v>
      </c>
      <c r="D31" s="468" t="s">
        <v>1076</v>
      </c>
      <c r="E31" s="470">
        <f>(15+27)/10</f>
        <v>4.2</v>
      </c>
      <c r="I31" s="230"/>
    </row>
    <row r="32" spans="2:9" outlineLevel="1" x14ac:dyDescent="0.2">
      <c r="B32" s="473"/>
      <c r="C32" s="467"/>
      <c r="D32" s="469"/>
      <c r="E32" s="471"/>
      <c r="I32" s="230"/>
    </row>
    <row r="33" spans="1:11" ht="25.5" customHeight="1" x14ac:dyDescent="0.2">
      <c r="B33" s="472" t="s">
        <v>763</v>
      </c>
      <c r="C33" s="466" t="s">
        <v>1073</v>
      </c>
      <c r="D33" s="468" t="s">
        <v>1072</v>
      </c>
      <c r="E33" s="470">
        <f>(11+22)/10</f>
        <v>3.3</v>
      </c>
      <c r="I33" s="230"/>
    </row>
    <row r="34" spans="1:11" outlineLevel="1" x14ac:dyDescent="0.2">
      <c r="B34" s="473"/>
      <c r="C34" s="467"/>
      <c r="D34" s="469"/>
      <c r="E34" s="471"/>
      <c r="I34" s="230"/>
    </row>
    <row r="35" spans="1:11" x14ac:dyDescent="0.2">
      <c r="B35" s="472" t="s">
        <v>753</v>
      </c>
      <c r="C35" s="466" t="s">
        <v>1069</v>
      </c>
      <c r="D35" s="468" t="s">
        <v>1068</v>
      </c>
      <c r="E35" s="470">
        <v>1</v>
      </c>
      <c r="I35" s="230"/>
    </row>
    <row r="36" spans="1:11" outlineLevel="1" x14ac:dyDescent="0.2">
      <c r="B36" s="472"/>
      <c r="C36" s="467"/>
      <c r="D36" s="469"/>
      <c r="E36" s="471"/>
      <c r="I36" s="230"/>
    </row>
    <row r="37" spans="1:11" ht="25.5" customHeight="1" x14ac:dyDescent="0.2">
      <c r="B37" s="472" t="s">
        <v>748</v>
      </c>
      <c r="C37" s="466" t="s">
        <v>1065</v>
      </c>
      <c r="D37" s="468" t="s">
        <v>1064</v>
      </c>
      <c r="E37" s="470">
        <v>1</v>
      </c>
      <c r="I37" s="230"/>
    </row>
    <row r="38" spans="1:11" outlineLevel="1" x14ac:dyDescent="0.2">
      <c r="B38" s="473"/>
      <c r="C38" s="467"/>
      <c r="D38" s="469"/>
      <c r="E38" s="471"/>
      <c r="F38" s="292"/>
      <c r="I38" s="230"/>
    </row>
    <row r="39" spans="1:11" ht="37.5" customHeight="1" x14ac:dyDescent="0.2">
      <c r="B39" s="234"/>
      <c r="C39" s="233"/>
      <c r="D39" s="270"/>
      <c r="E39" s="232"/>
      <c r="F39" s="292"/>
      <c r="I39" s="230"/>
    </row>
    <row r="40" spans="1:11" ht="24" customHeight="1" x14ac:dyDescent="0.2">
      <c r="B40" s="255" t="s">
        <v>6</v>
      </c>
      <c r="C40" s="286"/>
      <c r="D40" s="285"/>
      <c r="E40" s="286"/>
      <c r="F40" s="287" t="s">
        <v>23</v>
      </c>
      <c r="G40" s="287"/>
      <c r="H40" s="288"/>
    </row>
    <row r="41" spans="1:11" x14ac:dyDescent="0.2">
      <c r="B41" s="285"/>
      <c r="C41" s="289"/>
      <c r="D41" s="289" t="s">
        <v>7</v>
      </c>
      <c r="E41" s="289"/>
      <c r="F41" s="289"/>
      <c r="G41" s="289"/>
      <c r="H41" s="289"/>
    </row>
    <row r="42" spans="1:11" ht="27" customHeight="1" x14ac:dyDescent="0.2">
      <c r="B42" s="255" t="s">
        <v>8</v>
      </c>
      <c r="C42" s="285"/>
      <c r="D42" s="285"/>
      <c r="E42" s="290"/>
      <c r="F42" s="290" t="s">
        <v>24</v>
      </c>
      <c r="G42" s="290"/>
      <c r="H42" s="285"/>
    </row>
    <row r="43" spans="1:11" x14ac:dyDescent="0.2">
      <c r="B43" s="285"/>
      <c r="C43" s="285"/>
      <c r="D43" s="289" t="s">
        <v>7</v>
      </c>
      <c r="E43" s="289"/>
      <c r="F43" s="289"/>
      <c r="G43" s="289"/>
      <c r="H43" s="289"/>
    </row>
    <row r="44" spans="1:11" ht="24.75" customHeight="1" x14ac:dyDescent="0.2">
      <c r="A44" s="291"/>
      <c r="B44" s="386" t="s">
        <v>1157</v>
      </c>
      <c r="C44" s="386"/>
      <c r="D44" s="386"/>
      <c r="E44" s="320"/>
      <c r="F44" s="320" t="s">
        <v>54</v>
      </c>
      <c r="G44" s="320"/>
      <c r="H44" s="322"/>
      <c r="I44" s="323"/>
      <c r="J44" s="323"/>
      <c r="K44" s="291"/>
    </row>
    <row r="45" spans="1:11" ht="30.75" customHeight="1" x14ac:dyDescent="0.2">
      <c r="B45" s="285"/>
      <c r="C45" s="285"/>
      <c r="D45" s="289" t="s">
        <v>9</v>
      </c>
      <c r="E45" s="289"/>
      <c r="F45" s="289"/>
      <c r="G45" s="289"/>
      <c r="H45" s="289"/>
    </row>
    <row r="46" spans="1:11" s="292" customFormat="1" x14ac:dyDescent="0.2">
      <c r="A46" s="230"/>
      <c r="B46" s="285"/>
      <c r="C46" s="285"/>
      <c r="D46" s="285"/>
      <c r="E46" s="285"/>
      <c r="F46" s="285"/>
      <c r="G46" s="285"/>
      <c r="H46" s="285"/>
      <c r="J46" s="230"/>
      <c r="K46" s="230"/>
    </row>
  </sheetData>
  <mergeCells count="40">
    <mergeCell ref="B2:C2"/>
    <mergeCell ref="B4:H4"/>
    <mergeCell ref="B44:D44"/>
    <mergeCell ref="B19:E19"/>
    <mergeCell ref="B24:E24"/>
    <mergeCell ref="B30:E30"/>
    <mergeCell ref="B6:E7"/>
    <mergeCell ref="B8:E8"/>
    <mergeCell ref="C11:E11"/>
    <mergeCell ref="C13:E13"/>
    <mergeCell ref="B33:B34"/>
    <mergeCell ref="B35:B36"/>
    <mergeCell ref="B37:B38"/>
    <mergeCell ref="B20:B23"/>
    <mergeCell ref="B25:B27"/>
    <mergeCell ref="B28:B29"/>
    <mergeCell ref="B31:B32"/>
    <mergeCell ref="B15:D15"/>
    <mergeCell ref="B5:E5"/>
    <mergeCell ref="C20:C23"/>
    <mergeCell ref="D20:D23"/>
    <mergeCell ref="E20:E23"/>
    <mergeCell ref="C25:C27"/>
    <mergeCell ref="D25:D27"/>
    <mergeCell ref="E25:E27"/>
    <mergeCell ref="C28:C29"/>
    <mergeCell ref="D28:D29"/>
    <mergeCell ref="E28:E29"/>
    <mergeCell ref="C31:C32"/>
    <mergeCell ref="D31:D32"/>
    <mergeCell ref="E31:E32"/>
    <mergeCell ref="C37:C38"/>
    <mergeCell ref="D37:D38"/>
    <mergeCell ref="E37:E38"/>
    <mergeCell ref="C33:C34"/>
    <mergeCell ref="D33:D34"/>
    <mergeCell ref="E33:E34"/>
    <mergeCell ref="C35:C36"/>
    <mergeCell ref="D35:D36"/>
    <mergeCell ref="E35:E36"/>
  </mergeCells>
  <pageMargins left="0.51181102362204722" right="0.27559055118110237" top="0.31496062992125984" bottom="0.31496062992125984" header="0.23622047244094491" footer="0.23622047244094491"/>
  <pageSetup paperSize="9" scale="99" fitToHeight="0" orientation="landscape" r:id="rId1"/>
  <headerFooter>
    <oddHeader>&amp;LГранд-СМЕТА</oddHeader>
    <oddFooter>&amp;R&amp;P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view="pageBreakPreview" topLeftCell="B1" zoomScale="85" zoomScaleNormal="85" zoomScaleSheetLayoutView="85" workbookViewId="0">
      <selection activeCell="B1" sqref="A1:XFD48"/>
    </sheetView>
  </sheetViews>
  <sheetFormatPr defaultColWidth="8.85546875" defaultRowHeight="12.75" outlineLevelRow="1" x14ac:dyDescent="0.2"/>
  <cols>
    <col min="1" max="1" width="0" style="230" hidden="1" customWidth="1"/>
    <col min="2" max="2" width="4.7109375" style="230" customWidth="1"/>
    <col min="3" max="3" width="53.7109375" style="230" customWidth="1"/>
    <col min="4" max="4" width="10.7109375" style="230" customWidth="1"/>
    <col min="5" max="5" width="8.7109375" style="230" customWidth="1"/>
    <col min="6" max="6" width="20" style="230" customWidth="1"/>
    <col min="7" max="7" width="28.7109375" style="230" customWidth="1"/>
    <col min="8" max="8" width="12.140625" style="230" customWidth="1"/>
    <col min="9" max="9" width="8.85546875" style="292"/>
    <col min="10" max="10" width="12.85546875" style="230" customWidth="1"/>
    <col min="11" max="16384" width="8.85546875" style="230"/>
  </cols>
  <sheetData>
    <row r="1" spans="2:8" x14ac:dyDescent="0.2">
      <c r="B1" s="263"/>
      <c r="C1" s="263"/>
      <c r="D1" s="263"/>
      <c r="E1" s="250"/>
      <c r="F1" s="497" t="s">
        <v>1106</v>
      </c>
      <c r="G1" s="497"/>
      <c r="H1" s="497"/>
    </row>
    <row r="2" spans="2:8" x14ac:dyDescent="0.2">
      <c r="B2" s="479" t="s">
        <v>1105</v>
      </c>
      <c r="C2" s="479"/>
      <c r="D2" s="272"/>
      <c r="E2" s="272"/>
      <c r="F2" s="498"/>
      <c r="G2" s="498"/>
      <c r="H2" s="498"/>
    </row>
    <row r="3" spans="2:8" x14ac:dyDescent="0.2">
      <c r="B3" s="269"/>
      <c r="C3" s="269"/>
      <c r="D3" s="272"/>
      <c r="E3" s="272"/>
      <c r="F3" s="499" t="s">
        <v>1104</v>
      </c>
      <c r="G3" s="499"/>
      <c r="H3" s="499"/>
    </row>
    <row r="4" spans="2:8" x14ac:dyDescent="0.2">
      <c r="B4" s="500" t="s">
        <v>1103</v>
      </c>
      <c r="C4" s="500"/>
      <c r="D4" s="500"/>
      <c r="E4" s="500"/>
      <c r="F4" s="500"/>
      <c r="G4" s="500"/>
      <c r="H4" s="500"/>
    </row>
    <row r="5" spans="2:8" x14ac:dyDescent="0.2">
      <c r="B5" s="475" t="s">
        <v>1102</v>
      </c>
      <c r="C5" s="475"/>
      <c r="D5" s="475"/>
      <c r="E5" s="475"/>
      <c r="F5" s="475"/>
      <c r="G5" s="475"/>
      <c r="H5" s="475"/>
    </row>
    <row r="6" spans="2:8" x14ac:dyDescent="0.2">
      <c r="B6" s="246"/>
      <c r="C6" s="246"/>
      <c r="D6" s="246"/>
      <c r="E6" s="246"/>
      <c r="F6" s="246"/>
    </row>
    <row r="7" spans="2:8" ht="37.5" customHeight="1" x14ac:dyDescent="0.2">
      <c r="B7" s="484" t="s">
        <v>1101</v>
      </c>
      <c r="C7" s="484"/>
      <c r="D7" s="484"/>
      <c r="E7" s="484"/>
      <c r="F7" s="484"/>
      <c r="G7" s="484"/>
      <c r="H7" s="484"/>
    </row>
    <row r="8" spans="2:8" x14ac:dyDescent="0.2">
      <c r="B8" s="504" t="s">
        <v>1100</v>
      </c>
      <c r="C8" s="504"/>
      <c r="D8" s="504"/>
      <c r="E8" s="504"/>
      <c r="F8" s="504"/>
      <c r="G8" s="504"/>
      <c r="H8" s="504"/>
    </row>
    <row r="9" spans="2:8" x14ac:dyDescent="0.2">
      <c r="B9" s="246"/>
      <c r="C9" s="246"/>
      <c r="D9" s="246"/>
      <c r="E9" s="246"/>
      <c r="F9" s="246"/>
    </row>
    <row r="10" spans="2:8" x14ac:dyDescent="0.2">
      <c r="B10" s="235" t="s">
        <v>1099</v>
      </c>
      <c r="C10" s="246"/>
      <c r="D10" s="231"/>
      <c r="E10" s="231"/>
      <c r="F10" s="231"/>
    </row>
    <row r="11" spans="2:8" ht="30" customHeight="1" x14ac:dyDescent="0.2">
      <c r="B11" s="249"/>
      <c r="C11" s="486" t="s">
        <v>1098</v>
      </c>
      <c r="D11" s="486"/>
      <c r="E11" s="486"/>
      <c r="F11" s="486"/>
      <c r="G11" s="486"/>
    </row>
    <row r="12" spans="2:8" ht="28.5" customHeight="1" x14ac:dyDescent="0.2">
      <c r="B12" s="248" t="s">
        <v>1097</v>
      </c>
      <c r="C12" s="246"/>
      <c r="D12" s="247"/>
      <c r="E12" s="247"/>
      <c r="F12" s="247"/>
    </row>
    <row r="13" spans="2:8" ht="27.75" customHeight="1" x14ac:dyDescent="0.2">
      <c r="C13" s="486" t="s">
        <v>53</v>
      </c>
      <c r="D13" s="486"/>
      <c r="E13" s="486"/>
      <c r="F13" s="486"/>
      <c r="G13" s="486"/>
    </row>
    <row r="14" spans="2:8" ht="26.25" customHeight="1" x14ac:dyDescent="0.2">
      <c r="C14" s="269"/>
      <c r="D14" s="269"/>
      <c r="E14" s="269"/>
      <c r="F14" s="269"/>
    </row>
    <row r="15" spans="2:8" ht="27.75" customHeight="1" x14ac:dyDescent="0.2">
      <c r="B15" s="505" t="s">
        <v>1096</v>
      </c>
      <c r="C15" s="505"/>
      <c r="D15" s="505"/>
      <c r="E15" s="271"/>
      <c r="F15" s="271"/>
      <c r="G15" s="273"/>
      <c r="H15" s="273"/>
    </row>
    <row r="16" spans="2:8" x14ac:dyDescent="0.2">
      <c r="B16" s="246"/>
      <c r="C16" s="246"/>
      <c r="D16" s="262"/>
      <c r="E16" s="262"/>
      <c r="F16" s="261"/>
    </row>
    <row r="17" spans="2:8" ht="79.900000000000006" customHeight="1" x14ac:dyDescent="0.2">
      <c r="B17" s="274" t="s">
        <v>4</v>
      </c>
      <c r="C17" s="275" t="s">
        <v>795</v>
      </c>
      <c r="D17" s="275" t="s">
        <v>794</v>
      </c>
      <c r="E17" s="275" t="s">
        <v>1095</v>
      </c>
      <c r="F17" s="275" t="s">
        <v>1094</v>
      </c>
      <c r="G17" s="276" t="s">
        <v>1093</v>
      </c>
      <c r="H17" s="276" t="s">
        <v>1092</v>
      </c>
    </row>
    <row r="18" spans="2:8" x14ac:dyDescent="0.2">
      <c r="B18" s="277">
        <v>1</v>
      </c>
      <c r="C18" s="278">
        <v>2</v>
      </c>
      <c r="D18" s="278">
        <v>3</v>
      </c>
      <c r="E18" s="278">
        <v>4</v>
      </c>
      <c r="F18" s="278">
        <v>5</v>
      </c>
      <c r="G18" s="277">
        <v>6</v>
      </c>
      <c r="H18" s="277">
        <v>7</v>
      </c>
    </row>
    <row r="19" spans="2:8" ht="21" customHeight="1" x14ac:dyDescent="0.2">
      <c r="B19" s="501" t="s">
        <v>1091</v>
      </c>
      <c r="C19" s="502"/>
      <c r="D19" s="502"/>
      <c r="E19" s="502"/>
      <c r="F19" s="502"/>
      <c r="G19" s="502"/>
      <c r="H19" s="502"/>
    </row>
    <row r="20" spans="2:8" ht="25.5" x14ac:dyDescent="0.2">
      <c r="B20" s="488">
        <v>1</v>
      </c>
      <c r="C20" s="245" t="s">
        <v>1090</v>
      </c>
      <c r="D20" s="244" t="s">
        <v>1068</v>
      </c>
      <c r="E20" s="242">
        <v>1</v>
      </c>
      <c r="F20" s="243" t="s">
        <v>1089</v>
      </c>
      <c r="G20" s="242" t="s">
        <v>1088</v>
      </c>
      <c r="H20" s="240">
        <f>830*0.32</f>
        <v>265.60000000000002</v>
      </c>
    </row>
    <row r="21" spans="2:8" outlineLevel="1" x14ac:dyDescent="0.2">
      <c r="B21" s="503"/>
      <c r="C21" s="279"/>
      <c r="D21" s="280"/>
      <c r="E21" s="281"/>
      <c r="F21" s="282"/>
      <c r="G21" s="281"/>
      <c r="H21" s="283" t="s">
        <v>1061</v>
      </c>
    </row>
    <row r="22" spans="2:8" outlineLevel="1" x14ac:dyDescent="0.2">
      <c r="B22" s="503"/>
      <c r="C22" s="279"/>
      <c r="D22" s="280"/>
      <c r="E22" s="281"/>
      <c r="F22" s="282"/>
      <c r="G22" s="281"/>
      <c r="H22" s="283" t="s">
        <v>1061</v>
      </c>
    </row>
    <row r="23" spans="2:8" outlineLevel="1" x14ac:dyDescent="0.2">
      <c r="B23" s="489"/>
      <c r="C23" s="279"/>
      <c r="D23" s="280"/>
      <c r="E23" s="281"/>
      <c r="F23" s="282"/>
      <c r="G23" s="281"/>
      <c r="H23" s="283"/>
    </row>
    <row r="24" spans="2:8" ht="21" customHeight="1" x14ac:dyDescent="0.2">
      <c r="B24" s="493" t="s">
        <v>1087</v>
      </c>
      <c r="C24" s="494"/>
      <c r="D24" s="494"/>
      <c r="E24" s="494"/>
      <c r="F24" s="494"/>
      <c r="G24" s="494"/>
      <c r="H24" s="494"/>
    </row>
    <row r="25" spans="2:8" ht="38.25" x14ac:dyDescent="0.2">
      <c r="B25" s="488" t="s">
        <v>180</v>
      </c>
      <c r="C25" s="245" t="s">
        <v>1086</v>
      </c>
      <c r="D25" s="244" t="s">
        <v>1085</v>
      </c>
      <c r="E25" s="242">
        <v>12.251899999999999</v>
      </c>
      <c r="F25" s="243" t="s">
        <v>1084</v>
      </c>
      <c r="G25" s="242" t="s">
        <v>1083</v>
      </c>
      <c r="H25" s="240">
        <f>97*12.2519</f>
        <v>1188.43</v>
      </c>
    </row>
    <row r="26" spans="2:8" outlineLevel="1" x14ac:dyDescent="0.2">
      <c r="B26" s="503"/>
      <c r="C26" s="279"/>
      <c r="D26" s="280"/>
      <c r="E26" s="281"/>
      <c r="F26" s="282"/>
      <c r="G26" s="281"/>
      <c r="H26" s="284" t="s">
        <v>1061</v>
      </c>
    </row>
    <row r="27" spans="2:8" outlineLevel="1" x14ac:dyDescent="0.2">
      <c r="B27" s="489"/>
      <c r="C27" s="279"/>
      <c r="D27" s="280"/>
      <c r="E27" s="281"/>
      <c r="F27" s="282"/>
      <c r="G27" s="281"/>
      <c r="H27" s="283"/>
    </row>
    <row r="28" spans="2:8" ht="38.25" x14ac:dyDescent="0.2">
      <c r="B28" s="488" t="s">
        <v>178</v>
      </c>
      <c r="C28" s="245" t="s">
        <v>1082</v>
      </c>
      <c r="D28" s="244" t="s">
        <v>1081</v>
      </c>
      <c r="E28" s="242">
        <v>0.91669999999999996</v>
      </c>
      <c r="F28" s="243" t="s">
        <v>1080</v>
      </c>
      <c r="G28" s="242" t="s">
        <v>1079</v>
      </c>
      <c r="H28" s="240">
        <f>580*0.9167</f>
        <v>531.69000000000005</v>
      </c>
    </row>
    <row r="29" spans="2:8" outlineLevel="1" x14ac:dyDescent="0.2">
      <c r="B29" s="489"/>
      <c r="C29" s="279"/>
      <c r="D29" s="280"/>
      <c r="E29" s="281"/>
      <c r="F29" s="282"/>
      <c r="G29" s="281"/>
      <c r="H29" s="283" t="s">
        <v>1061</v>
      </c>
    </row>
    <row r="30" spans="2:8" ht="21" customHeight="1" x14ac:dyDescent="0.2">
      <c r="B30" s="493" t="s">
        <v>1078</v>
      </c>
      <c r="C30" s="494"/>
      <c r="D30" s="494"/>
      <c r="E30" s="494"/>
      <c r="F30" s="494"/>
      <c r="G30" s="494"/>
      <c r="H30" s="494"/>
    </row>
    <row r="31" spans="2:8" ht="51" x14ac:dyDescent="0.2">
      <c r="B31" s="488" t="s">
        <v>174</v>
      </c>
      <c r="C31" s="245" t="s">
        <v>1077</v>
      </c>
      <c r="D31" s="244" t="s">
        <v>1076</v>
      </c>
      <c r="E31" s="242">
        <f>(15+27)/10</f>
        <v>4.2</v>
      </c>
      <c r="F31" s="243" t="s">
        <v>1075</v>
      </c>
      <c r="G31" s="242" t="s">
        <v>1074</v>
      </c>
      <c r="H31" s="240">
        <f>26.3*(15+27)/10</f>
        <v>110.46</v>
      </c>
    </row>
    <row r="32" spans="2:8" outlineLevel="1" x14ac:dyDescent="0.2">
      <c r="B32" s="489"/>
      <c r="C32" s="279"/>
      <c r="D32" s="280"/>
      <c r="E32" s="281"/>
      <c r="F32" s="282"/>
      <c r="G32" s="281"/>
      <c r="H32" s="283" t="s">
        <v>1061</v>
      </c>
    </row>
    <row r="33" spans="1:11" ht="25.5" x14ac:dyDescent="0.2">
      <c r="B33" s="488" t="s">
        <v>763</v>
      </c>
      <c r="C33" s="245" t="s">
        <v>1073</v>
      </c>
      <c r="D33" s="244" t="s">
        <v>1072</v>
      </c>
      <c r="E33" s="242">
        <f>(11+22)/10</f>
        <v>3.3</v>
      </c>
      <c r="F33" s="243" t="s">
        <v>1071</v>
      </c>
      <c r="G33" s="242" t="s">
        <v>1070</v>
      </c>
      <c r="H33" s="240">
        <f>17.6*(11+22)/10</f>
        <v>58.08</v>
      </c>
    </row>
    <row r="34" spans="1:11" outlineLevel="1" x14ac:dyDescent="0.2">
      <c r="B34" s="489"/>
      <c r="C34" s="279"/>
      <c r="D34" s="280"/>
      <c r="E34" s="281"/>
      <c r="F34" s="282"/>
      <c r="G34" s="281"/>
      <c r="H34" s="283" t="s">
        <v>1061</v>
      </c>
    </row>
    <row r="35" spans="1:11" ht="25.5" x14ac:dyDescent="0.2">
      <c r="B35" s="488" t="s">
        <v>753</v>
      </c>
      <c r="C35" s="245" t="s">
        <v>1069</v>
      </c>
      <c r="D35" s="244" t="s">
        <v>1068</v>
      </c>
      <c r="E35" s="242">
        <v>1</v>
      </c>
      <c r="F35" s="243" t="s">
        <v>1067</v>
      </c>
      <c r="G35" s="242" t="s">
        <v>1066</v>
      </c>
      <c r="H35" s="240">
        <f>3780</f>
        <v>3780</v>
      </c>
    </row>
    <row r="36" spans="1:11" outlineLevel="1" x14ac:dyDescent="0.2">
      <c r="B36" s="495"/>
      <c r="C36" s="279"/>
      <c r="D36" s="280"/>
      <c r="E36" s="281"/>
      <c r="F36" s="282"/>
      <c r="G36" s="281"/>
      <c r="H36" s="283" t="s">
        <v>1061</v>
      </c>
    </row>
    <row r="37" spans="1:11" ht="38.25" x14ac:dyDescent="0.2">
      <c r="B37" s="488" t="s">
        <v>748</v>
      </c>
      <c r="C37" s="245" t="s">
        <v>1065</v>
      </c>
      <c r="D37" s="244" t="s">
        <v>1064</v>
      </c>
      <c r="E37" s="242">
        <v>1</v>
      </c>
      <c r="F37" s="243" t="s">
        <v>1063</v>
      </c>
      <c r="G37" s="242" t="s">
        <v>1062</v>
      </c>
      <c r="H37" s="240">
        <v>78</v>
      </c>
    </row>
    <row r="38" spans="1:11" outlineLevel="1" x14ac:dyDescent="0.2">
      <c r="B38" s="489"/>
      <c r="C38" s="279"/>
      <c r="D38" s="280"/>
      <c r="E38" s="281"/>
      <c r="F38" s="282"/>
      <c r="G38" s="281"/>
      <c r="H38" s="283" t="s">
        <v>1061</v>
      </c>
    </row>
    <row r="39" spans="1:11" x14ac:dyDescent="0.2">
      <c r="B39" s="241" t="s">
        <v>28</v>
      </c>
      <c r="C39" s="466" t="s">
        <v>1060</v>
      </c>
      <c r="D39" s="496"/>
      <c r="E39" s="496"/>
      <c r="F39" s="496"/>
      <c r="G39" s="496"/>
      <c r="H39" s="240">
        <f>SUM(H20+H25+H28+H31+H33+H35+H37)</f>
        <v>6012.26</v>
      </c>
    </row>
    <row r="40" spans="1:11" ht="27.95" customHeight="1" x14ac:dyDescent="0.2">
      <c r="B40" s="241" t="s">
        <v>28</v>
      </c>
      <c r="C40" s="466" t="s">
        <v>1059</v>
      </c>
      <c r="D40" s="496"/>
      <c r="E40" s="496"/>
      <c r="F40" s="496"/>
      <c r="G40" s="496"/>
      <c r="H40" s="240">
        <f>H39*53.73</f>
        <v>323038.73</v>
      </c>
    </row>
    <row r="41" spans="1:11" ht="26.25" customHeight="1" x14ac:dyDescent="0.2">
      <c r="B41" s="239" t="s">
        <v>28</v>
      </c>
      <c r="C41" s="490" t="s">
        <v>1058</v>
      </c>
      <c r="D41" s="491"/>
      <c r="E41" s="491"/>
      <c r="F41" s="491"/>
      <c r="G41" s="492"/>
      <c r="H41" s="238">
        <f>H40/4.66</f>
        <v>69321.62</v>
      </c>
    </row>
    <row r="42" spans="1:11" x14ac:dyDescent="0.2">
      <c r="B42" s="234"/>
      <c r="C42" s="233"/>
      <c r="D42" s="270"/>
      <c r="E42" s="232"/>
      <c r="F42" s="237"/>
      <c r="G42" s="232"/>
      <c r="H42" s="236"/>
    </row>
    <row r="43" spans="1:11" x14ac:dyDescent="0.2">
      <c r="B43" s="255" t="s">
        <v>6</v>
      </c>
      <c r="C43" s="285"/>
      <c r="D43" s="286"/>
      <c r="E43" s="285"/>
      <c r="F43" s="286"/>
      <c r="G43" s="287" t="s">
        <v>23</v>
      </c>
      <c r="H43" s="288"/>
    </row>
    <row r="44" spans="1:11" x14ac:dyDescent="0.2">
      <c r="B44" s="285"/>
      <c r="C44" s="285"/>
      <c r="D44" s="289"/>
      <c r="E44" s="289" t="s">
        <v>7</v>
      </c>
      <c r="F44" s="289"/>
      <c r="G44" s="289"/>
      <c r="H44" s="289"/>
    </row>
    <row r="45" spans="1:11" x14ac:dyDescent="0.2">
      <c r="B45" s="255" t="s">
        <v>8</v>
      </c>
      <c r="C45" s="285"/>
      <c r="D45" s="290"/>
      <c r="E45" s="285"/>
      <c r="F45" s="290"/>
      <c r="G45" s="290" t="s">
        <v>24</v>
      </c>
      <c r="H45" s="285"/>
    </row>
    <row r="46" spans="1:11" x14ac:dyDescent="0.2">
      <c r="B46" s="285"/>
      <c r="C46" s="285"/>
      <c r="D46" s="289"/>
      <c r="E46" s="289" t="s">
        <v>7</v>
      </c>
      <c r="F46" s="289"/>
      <c r="G46" s="289"/>
      <c r="H46" s="289"/>
    </row>
    <row r="47" spans="1:11" ht="24.75" customHeight="1" x14ac:dyDescent="0.2">
      <c r="A47" s="291"/>
      <c r="B47" s="386" t="s">
        <v>1157</v>
      </c>
      <c r="C47" s="386"/>
      <c r="D47" s="386"/>
      <c r="E47" s="320"/>
      <c r="F47" s="321"/>
      <c r="G47" s="320" t="s">
        <v>54</v>
      </c>
      <c r="H47" s="322"/>
      <c r="I47" s="323"/>
      <c r="J47" s="323"/>
      <c r="K47" s="291"/>
    </row>
    <row r="48" spans="1:11" x14ac:dyDescent="0.2">
      <c r="B48" s="285"/>
      <c r="C48" s="285"/>
      <c r="D48" s="487" t="s">
        <v>9</v>
      </c>
      <c r="E48" s="487"/>
      <c r="F48" s="487"/>
      <c r="G48" s="487"/>
      <c r="H48" s="289"/>
    </row>
    <row r="49" spans="2:8" x14ac:dyDescent="0.2">
      <c r="B49" s="285"/>
      <c r="C49" s="285"/>
      <c r="D49" s="285"/>
      <c r="E49" s="285"/>
      <c r="F49" s="285"/>
      <c r="G49" s="285"/>
      <c r="H49" s="285"/>
    </row>
  </sheetData>
  <mergeCells count="26">
    <mergeCell ref="B5:H5"/>
    <mergeCell ref="B7:H7"/>
    <mergeCell ref="B19:H19"/>
    <mergeCell ref="B24:H24"/>
    <mergeCell ref="B25:B27"/>
    <mergeCell ref="B20:B23"/>
    <mergeCell ref="B8:H8"/>
    <mergeCell ref="C11:G11"/>
    <mergeCell ref="C13:G13"/>
    <mergeCell ref="B15:D15"/>
    <mergeCell ref="F1:H1"/>
    <mergeCell ref="B2:C2"/>
    <mergeCell ref="F2:H2"/>
    <mergeCell ref="F3:H3"/>
    <mergeCell ref="B4:H4"/>
    <mergeCell ref="D48:G48"/>
    <mergeCell ref="B33:B34"/>
    <mergeCell ref="B28:B29"/>
    <mergeCell ref="B37:B38"/>
    <mergeCell ref="C41:G41"/>
    <mergeCell ref="B30:H30"/>
    <mergeCell ref="B35:B36"/>
    <mergeCell ref="B31:B32"/>
    <mergeCell ref="C39:G39"/>
    <mergeCell ref="C40:G40"/>
    <mergeCell ref="B47:D47"/>
  </mergeCells>
  <pageMargins left="0.51181102362204722" right="0.27559055118110237" top="0.31496062992125984" bottom="0.31496062992125984" header="0.23622047244094491" footer="0.23622047244094491"/>
  <pageSetup paperSize="9" scale="88" fitToHeight="0" orientation="landscape" r:id="rId1"/>
  <headerFooter>
    <oddHeader>&amp;LГранд-СМЕТА</oddHeader>
    <oddFooter>&amp;R&amp;P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view="pageBreakPreview" zoomScaleNormal="100" zoomScaleSheetLayoutView="100" workbookViewId="0">
      <selection activeCell="J6" sqref="J6:N6"/>
    </sheetView>
  </sheetViews>
  <sheetFormatPr defaultRowHeight="12.75" x14ac:dyDescent="0.2"/>
  <sheetData>
    <row r="1" spans="1:14" ht="15" x14ac:dyDescent="0.25">
      <c r="A1" s="294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6"/>
    </row>
    <row r="2" spans="1:14" ht="15" x14ac:dyDescent="0.25">
      <c r="A2" s="508" t="s">
        <v>824</v>
      </c>
      <c r="B2" s="508"/>
      <c r="C2" s="508"/>
      <c r="D2" s="305"/>
      <c r="E2" s="293"/>
      <c r="F2" s="293"/>
      <c r="G2" s="293"/>
      <c r="H2" s="293"/>
      <c r="I2" s="293"/>
      <c r="J2" s="293"/>
      <c r="K2" s="508" t="s">
        <v>823</v>
      </c>
      <c r="L2" s="508"/>
      <c r="M2" s="508"/>
      <c r="N2" s="508"/>
    </row>
    <row r="3" spans="1:14" ht="15" x14ac:dyDescent="0.25">
      <c r="A3" s="509"/>
      <c r="B3" s="509"/>
      <c r="C3" s="509"/>
      <c r="D3" s="509"/>
      <c r="E3" s="293"/>
      <c r="F3" s="293"/>
      <c r="G3" s="293"/>
      <c r="H3" s="293"/>
      <c r="I3" s="293"/>
      <c r="J3" s="509"/>
      <c r="K3" s="509"/>
      <c r="L3" s="509"/>
      <c r="M3" s="509"/>
      <c r="N3" s="509"/>
    </row>
    <row r="4" spans="1:14" ht="60.6" customHeight="1" x14ac:dyDescent="0.25">
      <c r="A4" s="302"/>
      <c r="B4" s="304"/>
      <c r="C4" s="521" t="s">
        <v>1148</v>
      </c>
      <c r="D4" s="521"/>
      <c r="E4" s="521"/>
      <c r="F4" s="293"/>
      <c r="G4" s="293"/>
      <c r="H4" s="293"/>
      <c r="I4" s="293"/>
      <c r="J4" s="302"/>
      <c r="K4" s="302"/>
      <c r="L4" s="521" t="s">
        <v>1149</v>
      </c>
      <c r="M4" s="521"/>
      <c r="N4" s="521"/>
    </row>
    <row r="5" spans="1:14" ht="15" x14ac:dyDescent="0.25">
      <c r="A5" s="294" t="s">
        <v>1150</v>
      </c>
      <c r="B5" s="301"/>
      <c r="C5" s="301"/>
      <c r="D5" s="301"/>
      <c r="E5" s="293"/>
      <c r="F5" s="293"/>
      <c r="G5" s="293"/>
      <c r="H5" s="293"/>
      <c r="I5" s="293"/>
      <c r="J5" s="293"/>
      <c r="K5" s="293"/>
      <c r="L5" s="301"/>
      <c r="M5" s="301"/>
      <c r="N5" s="296" t="s">
        <v>1150</v>
      </c>
    </row>
    <row r="6" spans="1:14" ht="15" x14ac:dyDescent="0.25">
      <c r="A6" s="509"/>
      <c r="B6" s="509"/>
      <c r="C6" s="509"/>
      <c r="D6" s="509"/>
      <c r="E6" s="293"/>
      <c r="F6" s="293"/>
      <c r="G6" s="293"/>
      <c r="H6" s="293"/>
      <c r="I6" s="293"/>
      <c r="J6" s="509"/>
      <c r="K6" s="509"/>
      <c r="L6" s="509"/>
      <c r="M6" s="509"/>
      <c r="N6" s="509"/>
    </row>
    <row r="7" spans="1:14" ht="15" x14ac:dyDescent="0.25">
      <c r="A7" s="509"/>
      <c r="B7" s="509"/>
      <c r="C7" s="509"/>
      <c r="D7" s="509"/>
      <c r="E7" s="293"/>
      <c r="F7" s="293"/>
      <c r="G7" s="293"/>
      <c r="H7" s="293"/>
      <c r="I7" s="293"/>
      <c r="J7" s="509"/>
      <c r="K7" s="509"/>
      <c r="L7" s="509"/>
      <c r="M7" s="509"/>
      <c r="N7" s="509"/>
    </row>
    <row r="8" spans="1:14" ht="15" x14ac:dyDescent="0.25">
      <c r="A8" s="293"/>
      <c r="B8" s="301"/>
      <c r="C8" s="301"/>
      <c r="D8" s="301"/>
      <c r="E8" s="293"/>
      <c r="F8" s="293"/>
      <c r="G8" s="293"/>
      <c r="H8" s="293"/>
      <c r="I8" s="293"/>
      <c r="J8" s="293"/>
      <c r="K8" s="293"/>
      <c r="L8" s="301"/>
      <c r="M8" s="301"/>
      <c r="N8" s="296"/>
    </row>
    <row r="9" spans="1:14" x14ac:dyDescent="0.2">
      <c r="A9" s="310"/>
      <c r="B9" s="310"/>
      <c r="C9" s="310"/>
      <c r="D9" s="522" t="s">
        <v>1151</v>
      </c>
      <c r="E9" s="522"/>
      <c r="F9" s="522"/>
      <c r="G9" s="522"/>
      <c r="H9" s="522"/>
      <c r="I9" s="522"/>
      <c r="J9" s="522"/>
      <c r="K9" s="522"/>
      <c r="L9" s="522"/>
      <c r="M9" s="522"/>
      <c r="N9" s="310"/>
    </row>
    <row r="10" spans="1:14" x14ac:dyDescent="0.2">
      <c r="A10" s="310"/>
      <c r="B10" s="310"/>
      <c r="C10" s="310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0"/>
    </row>
    <row r="11" spans="1:14" ht="32.450000000000003" customHeight="1" x14ac:dyDescent="0.25">
      <c r="A11" s="294"/>
      <c r="B11" s="294"/>
      <c r="C11" s="294"/>
      <c r="D11" s="307" t="s">
        <v>796</v>
      </c>
      <c r="E11" s="520" t="s">
        <v>1152</v>
      </c>
      <c r="F11" s="520"/>
      <c r="G11" s="520"/>
      <c r="H11" s="520" t="s">
        <v>1153</v>
      </c>
      <c r="I11" s="520"/>
      <c r="J11" s="520"/>
      <c r="K11" s="520"/>
      <c r="L11" s="520" t="s">
        <v>1154</v>
      </c>
      <c r="M11" s="520"/>
      <c r="N11" s="293"/>
    </row>
    <row r="12" spans="1:14" ht="15" x14ac:dyDescent="0.25">
      <c r="A12" s="293"/>
      <c r="B12" s="293"/>
      <c r="C12" s="293"/>
      <c r="D12" s="309">
        <v>1</v>
      </c>
      <c r="E12" s="513" t="s">
        <v>1155</v>
      </c>
      <c r="F12" s="514"/>
      <c r="G12" s="515"/>
      <c r="H12" s="513" t="s">
        <v>1156</v>
      </c>
      <c r="I12" s="514"/>
      <c r="J12" s="514"/>
      <c r="K12" s="515"/>
      <c r="L12" s="516">
        <v>18.100000000000001</v>
      </c>
      <c r="M12" s="517"/>
      <c r="N12" s="293"/>
    </row>
    <row r="13" spans="1:14" ht="15" x14ac:dyDescent="0.25">
      <c r="A13" s="293"/>
      <c r="B13" s="300"/>
      <c r="C13" s="306"/>
      <c r="D13" s="308"/>
      <c r="E13" s="510"/>
      <c r="F13" s="511"/>
      <c r="G13" s="512"/>
      <c r="H13" s="510"/>
      <c r="I13" s="511"/>
      <c r="J13" s="511"/>
      <c r="K13" s="512"/>
      <c r="L13" s="518"/>
      <c r="M13" s="519"/>
      <c r="N13" s="297"/>
    </row>
    <row r="14" spans="1:14" ht="15" x14ac:dyDescent="0.25">
      <c r="A14" s="293"/>
      <c r="B14" s="301"/>
      <c r="C14" s="301"/>
      <c r="D14" s="301"/>
      <c r="E14" s="293"/>
      <c r="F14" s="293"/>
      <c r="G14" s="293"/>
      <c r="H14" s="293"/>
      <c r="I14" s="293"/>
      <c r="J14" s="293"/>
      <c r="K14" s="293"/>
      <c r="L14" s="301"/>
      <c r="M14" s="301"/>
      <c r="N14" s="296"/>
    </row>
    <row r="15" spans="1:14" ht="15" x14ac:dyDescent="0.25">
      <c r="A15" s="293"/>
      <c r="B15" s="301"/>
      <c r="C15" s="301"/>
      <c r="D15" s="301"/>
      <c r="E15" s="293"/>
      <c r="F15" s="293"/>
      <c r="G15" s="293"/>
      <c r="H15" s="293"/>
      <c r="I15" s="293"/>
      <c r="J15" s="293"/>
      <c r="K15" s="293"/>
      <c r="L15" s="301"/>
      <c r="M15" s="301"/>
      <c r="N15" s="296"/>
    </row>
    <row r="16" spans="1:14" ht="15" x14ac:dyDescent="0.25">
      <c r="A16" s="293"/>
      <c r="B16" s="293"/>
      <c r="C16" s="293"/>
      <c r="D16" s="293"/>
      <c r="E16" s="293"/>
      <c r="F16" s="303"/>
      <c r="G16" s="293"/>
      <c r="H16" s="293"/>
      <c r="I16" s="293"/>
      <c r="J16" s="293"/>
      <c r="K16" s="293"/>
      <c r="L16" s="293"/>
      <c r="M16" s="293"/>
      <c r="N16" s="293"/>
    </row>
    <row r="17" spans="2:14" x14ac:dyDescent="0.2">
      <c r="B17" s="294"/>
      <c r="C17" s="294"/>
      <c r="D17" s="294"/>
      <c r="E17" s="294"/>
      <c r="F17" s="303"/>
      <c r="G17" s="294"/>
      <c r="H17" s="294"/>
      <c r="I17" s="294"/>
      <c r="J17" s="294"/>
      <c r="K17" s="294"/>
      <c r="L17" s="294"/>
      <c r="M17" s="294"/>
      <c r="N17" s="294"/>
    </row>
    <row r="18" spans="2:14" x14ac:dyDescent="0.2">
      <c r="B18" s="300"/>
      <c r="C18" s="306"/>
      <c r="D18" s="306"/>
      <c r="E18" s="306"/>
      <c r="F18" s="306"/>
      <c r="G18" s="306"/>
      <c r="H18" s="306"/>
      <c r="I18" s="306"/>
      <c r="J18" s="306"/>
      <c r="K18" s="306"/>
      <c r="L18" s="299"/>
      <c r="M18" s="298"/>
      <c r="N18" s="297"/>
    </row>
    <row r="19" spans="2:14" x14ac:dyDescent="0.2">
      <c r="B19" s="301"/>
      <c r="C19" s="301"/>
      <c r="D19" s="301"/>
      <c r="E19" s="294"/>
      <c r="F19" s="294"/>
      <c r="G19" s="294"/>
      <c r="H19" s="294"/>
      <c r="I19" s="294"/>
      <c r="J19" s="294"/>
      <c r="K19" s="294"/>
      <c r="L19" s="301"/>
      <c r="M19" s="301"/>
      <c r="N19" s="296"/>
    </row>
    <row r="20" spans="2:14" x14ac:dyDescent="0.2">
      <c r="B20" s="301"/>
      <c r="C20" s="301"/>
      <c r="D20" s="301"/>
      <c r="E20" s="294"/>
      <c r="F20" s="294"/>
      <c r="G20" s="294"/>
      <c r="H20" s="294"/>
      <c r="I20" s="294"/>
      <c r="J20" s="294"/>
      <c r="K20" s="294"/>
      <c r="L20" s="301"/>
      <c r="M20" s="301"/>
      <c r="N20" s="296"/>
    </row>
    <row r="21" spans="2:14" x14ac:dyDescent="0.2">
      <c r="B21" s="301"/>
      <c r="C21" s="301"/>
      <c r="D21" s="301"/>
      <c r="E21" s="294"/>
      <c r="F21" s="294"/>
      <c r="G21" s="294"/>
      <c r="H21" s="294"/>
      <c r="I21" s="294"/>
      <c r="J21" s="294"/>
      <c r="K21" s="294"/>
      <c r="L21" s="301"/>
      <c r="M21" s="301"/>
      <c r="N21" s="296"/>
    </row>
    <row r="22" spans="2:14" x14ac:dyDescent="0.2">
      <c r="B22" s="294"/>
      <c r="C22" s="294"/>
      <c r="D22" s="294"/>
      <c r="E22" s="294"/>
      <c r="F22" s="303"/>
      <c r="G22" s="294"/>
      <c r="H22" s="294"/>
      <c r="I22" s="294"/>
      <c r="J22" s="294"/>
      <c r="K22" s="294"/>
      <c r="L22" s="294"/>
      <c r="M22" s="294"/>
      <c r="N22" s="294"/>
    </row>
    <row r="23" spans="2:14" x14ac:dyDescent="0.2">
      <c r="B23" s="294"/>
      <c r="C23" s="294"/>
      <c r="D23" s="294"/>
      <c r="E23" s="294"/>
      <c r="F23" s="303"/>
      <c r="G23" s="294"/>
      <c r="H23" s="294"/>
      <c r="I23" s="294"/>
      <c r="J23" s="294"/>
      <c r="K23" s="294"/>
      <c r="L23" s="294"/>
      <c r="M23" s="294"/>
      <c r="N23" s="294"/>
    </row>
    <row r="24" spans="2:14" x14ac:dyDescent="0.2">
      <c r="B24" s="300"/>
      <c r="C24" s="306"/>
      <c r="D24" s="306"/>
      <c r="E24" s="306"/>
      <c r="F24" s="306"/>
      <c r="G24" s="306"/>
      <c r="H24" s="306"/>
      <c r="I24" s="306"/>
      <c r="J24" s="306"/>
      <c r="K24" s="306"/>
      <c r="L24" s="299"/>
      <c r="M24" s="298"/>
      <c r="N24" s="297"/>
    </row>
    <row r="25" spans="2:14" x14ac:dyDescent="0.2">
      <c r="B25" s="301"/>
      <c r="C25" s="301"/>
      <c r="D25" s="301"/>
      <c r="E25" s="294"/>
      <c r="F25" s="294"/>
      <c r="G25" s="294"/>
      <c r="H25" s="294"/>
      <c r="I25" s="294"/>
      <c r="J25" s="294"/>
      <c r="K25" s="294"/>
      <c r="L25" s="301"/>
      <c r="M25" s="301"/>
      <c r="N25" s="296"/>
    </row>
    <row r="26" spans="2:14" x14ac:dyDescent="0.2">
      <c r="B26" s="301"/>
      <c r="C26" s="301"/>
      <c r="D26" s="301"/>
      <c r="E26" s="294"/>
      <c r="F26" s="294"/>
      <c r="G26" s="294"/>
      <c r="H26" s="294"/>
      <c r="I26" s="294"/>
      <c r="J26" s="294"/>
      <c r="K26" s="294"/>
      <c r="L26" s="301"/>
      <c r="M26" s="301"/>
      <c r="N26" s="296"/>
    </row>
    <row r="27" spans="2:14" x14ac:dyDescent="0.2">
      <c r="B27" s="294"/>
      <c r="C27" s="294"/>
      <c r="D27" s="294"/>
      <c r="E27" s="294"/>
      <c r="F27" s="303"/>
      <c r="G27" s="294"/>
      <c r="H27" s="294"/>
      <c r="I27" s="294"/>
      <c r="J27" s="294"/>
      <c r="K27" s="294"/>
      <c r="L27" s="294"/>
      <c r="M27" s="294"/>
      <c r="N27" s="294"/>
    </row>
    <row r="28" spans="2:14" x14ac:dyDescent="0.2">
      <c r="B28" s="294"/>
      <c r="C28" s="294"/>
      <c r="D28" s="294"/>
      <c r="E28" s="294"/>
      <c r="F28" s="303"/>
      <c r="G28" s="294"/>
      <c r="H28" s="294"/>
      <c r="I28" s="294"/>
      <c r="J28" s="294"/>
      <c r="K28" s="294"/>
      <c r="L28" s="294"/>
      <c r="M28" s="294"/>
      <c r="N28" s="294"/>
    </row>
    <row r="29" spans="2:14" x14ac:dyDescent="0.2">
      <c r="B29" s="300"/>
      <c r="C29" s="306"/>
      <c r="D29" s="306"/>
      <c r="E29" s="306"/>
      <c r="F29" s="306"/>
      <c r="G29" s="306"/>
      <c r="H29" s="306"/>
      <c r="I29" s="306"/>
      <c r="J29" s="306"/>
      <c r="K29" s="306"/>
      <c r="L29" s="299"/>
      <c r="M29" s="298"/>
      <c r="N29" s="297"/>
    </row>
    <row r="30" spans="2:14" x14ac:dyDescent="0.2">
      <c r="B30" s="301"/>
      <c r="C30" s="301"/>
      <c r="D30" s="301"/>
      <c r="E30" s="294"/>
      <c r="F30" s="294"/>
      <c r="G30" s="294"/>
      <c r="H30" s="294"/>
      <c r="I30" s="294"/>
      <c r="J30" s="294"/>
      <c r="K30" s="294"/>
      <c r="L30" s="301"/>
      <c r="M30" s="301"/>
      <c r="N30" s="296"/>
    </row>
    <row r="31" spans="2:14" x14ac:dyDescent="0.2">
      <c r="B31" s="301"/>
      <c r="C31" s="301"/>
      <c r="D31" s="301"/>
      <c r="E31" s="294"/>
      <c r="F31" s="294"/>
      <c r="G31" s="294"/>
      <c r="H31" s="294"/>
      <c r="I31" s="294"/>
      <c r="J31" s="294"/>
      <c r="K31" s="294"/>
      <c r="L31" s="301"/>
      <c r="M31" s="301"/>
      <c r="N31" s="296"/>
    </row>
    <row r="32" spans="2:14" x14ac:dyDescent="0.2">
      <c r="B32" s="294"/>
      <c r="C32" s="294"/>
      <c r="D32" s="294"/>
      <c r="E32" s="294"/>
      <c r="F32" s="303"/>
      <c r="G32" s="294"/>
      <c r="H32" s="294"/>
      <c r="I32" s="294"/>
      <c r="J32" s="294"/>
      <c r="K32" s="294"/>
      <c r="L32" s="294"/>
      <c r="M32" s="294"/>
      <c r="N32" s="294"/>
    </row>
    <row r="33" spans="2:14" ht="15" x14ac:dyDescent="0.25">
      <c r="B33" s="293"/>
      <c r="C33" s="293"/>
      <c r="D33" s="293"/>
      <c r="E33" s="293"/>
      <c r="F33" s="303"/>
      <c r="G33" s="293"/>
      <c r="H33" s="293"/>
      <c r="I33" s="293"/>
      <c r="J33" s="293"/>
      <c r="K33" s="293"/>
      <c r="L33" s="293"/>
      <c r="M33" s="293"/>
      <c r="N33" s="293"/>
    </row>
    <row r="34" spans="2:14" x14ac:dyDescent="0.2">
      <c r="B34" s="300"/>
      <c r="C34" s="306"/>
      <c r="D34" s="306"/>
      <c r="E34" s="306"/>
      <c r="F34" s="306"/>
      <c r="G34" s="306"/>
      <c r="H34" s="306"/>
      <c r="I34" s="306"/>
      <c r="J34" s="306"/>
      <c r="K34" s="306"/>
      <c r="L34" s="299"/>
      <c r="M34" s="298"/>
      <c r="N34" s="297"/>
    </row>
    <row r="35" spans="2:14" ht="50.45" customHeight="1" x14ac:dyDescent="0.25"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</row>
    <row r="36" spans="2:14" ht="15" x14ac:dyDescent="0.25">
      <c r="B36" s="295" t="s">
        <v>60</v>
      </c>
      <c r="C36" s="507" t="s">
        <v>92</v>
      </c>
      <c r="D36" s="507"/>
      <c r="E36" s="507"/>
      <c r="F36" s="507"/>
      <c r="G36" s="507"/>
      <c r="H36" s="507"/>
      <c r="I36" s="507"/>
      <c r="J36" s="507"/>
      <c r="K36" s="507"/>
      <c r="L36" s="507"/>
      <c r="M36" s="293"/>
      <c r="N36" s="293"/>
    </row>
    <row r="37" spans="2:14" ht="15" x14ac:dyDescent="0.25">
      <c r="B37" s="296"/>
      <c r="C37" s="506" t="s">
        <v>9</v>
      </c>
      <c r="D37" s="506"/>
      <c r="E37" s="506"/>
      <c r="F37" s="506"/>
      <c r="G37" s="506"/>
      <c r="H37" s="506"/>
      <c r="I37" s="506"/>
      <c r="J37" s="506"/>
      <c r="K37" s="506"/>
      <c r="L37" s="506"/>
      <c r="M37" s="293"/>
      <c r="N37" s="293"/>
    </row>
    <row r="38" spans="2:14" ht="15" x14ac:dyDescent="0.25">
      <c r="B38" s="295" t="s">
        <v>58</v>
      </c>
      <c r="C38" s="507" t="s">
        <v>91</v>
      </c>
      <c r="D38" s="507"/>
      <c r="E38" s="507"/>
      <c r="F38" s="507"/>
      <c r="G38" s="507"/>
      <c r="H38" s="507"/>
      <c r="I38" s="507"/>
      <c r="J38" s="507"/>
      <c r="K38" s="507"/>
      <c r="L38" s="507"/>
      <c r="M38" s="293"/>
      <c r="N38" s="293"/>
    </row>
    <row r="39" spans="2:14" ht="15" x14ac:dyDescent="0.25">
      <c r="B39" s="293"/>
      <c r="C39" s="506" t="s">
        <v>9</v>
      </c>
      <c r="D39" s="506"/>
      <c r="E39" s="506"/>
      <c r="F39" s="506"/>
      <c r="G39" s="506"/>
      <c r="H39" s="506"/>
      <c r="I39" s="506"/>
      <c r="J39" s="506"/>
      <c r="K39" s="506"/>
      <c r="L39" s="506"/>
      <c r="M39" s="293"/>
      <c r="N39" s="293"/>
    </row>
  </sheetData>
  <mergeCells count="24">
    <mergeCell ref="L4:N4"/>
    <mergeCell ref="C4:E4"/>
    <mergeCell ref="D9:M9"/>
    <mergeCell ref="E12:G12"/>
    <mergeCell ref="A6:D6"/>
    <mergeCell ref="J6:N6"/>
    <mergeCell ref="A7:D7"/>
    <mergeCell ref="J7:N7"/>
    <mergeCell ref="C39:L39"/>
    <mergeCell ref="C36:L36"/>
    <mergeCell ref="K2:N2"/>
    <mergeCell ref="A2:C2"/>
    <mergeCell ref="A3:D3"/>
    <mergeCell ref="J3:N3"/>
    <mergeCell ref="C38:L38"/>
    <mergeCell ref="C37:L37"/>
    <mergeCell ref="E13:G13"/>
    <mergeCell ref="H12:K12"/>
    <mergeCell ref="H13:K13"/>
    <mergeCell ref="L12:M12"/>
    <mergeCell ref="L13:M13"/>
    <mergeCell ref="L11:M11"/>
    <mergeCell ref="E11:G11"/>
    <mergeCell ref="H11:K11"/>
  </mergeCells>
  <pageMargins left="0.7" right="0.7" top="0.75" bottom="0.75" header="0.3" footer="0.3"/>
  <pageSetup paperSize="9" scale="7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W98" sqref="W98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view="pageBreakPreview" zoomScaleNormal="100" zoomScaleSheetLayoutView="100" workbookViewId="0">
      <selection activeCell="Q36" sqref="Q36"/>
    </sheetView>
  </sheetViews>
  <sheetFormatPr defaultRowHeight="12.75" x14ac:dyDescent="0.2"/>
  <sheetData>
    <row r="1" spans="1:10" ht="15" x14ac:dyDescent="0.25">
      <c r="A1" s="258"/>
      <c r="B1" s="258"/>
      <c r="C1" s="258"/>
      <c r="D1" s="258"/>
      <c r="E1" s="258"/>
      <c r="F1" s="258"/>
      <c r="G1" s="258"/>
      <c r="H1" s="258"/>
      <c r="I1" s="258"/>
      <c r="J1" s="258"/>
    </row>
    <row r="2" spans="1:10" ht="15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</row>
    <row r="3" spans="1:10" ht="15" x14ac:dyDescent="0.25">
      <c r="A3" s="258"/>
      <c r="B3" s="258"/>
      <c r="C3" s="258"/>
      <c r="D3" s="259"/>
      <c r="E3" s="377" t="s">
        <v>1112</v>
      </c>
      <c r="F3" s="377"/>
      <c r="G3" s="377"/>
      <c r="H3" s="377"/>
      <c r="I3" s="377"/>
      <c r="J3" s="258"/>
    </row>
    <row r="4" spans="1:10" ht="15" x14ac:dyDescent="0.25">
      <c r="A4" s="258"/>
      <c r="B4" s="258"/>
      <c r="C4" s="258"/>
      <c r="D4" s="259"/>
      <c r="E4" s="377"/>
      <c r="F4" s="377"/>
      <c r="G4" s="377"/>
      <c r="H4" s="377"/>
      <c r="I4" s="377"/>
      <c r="J4" s="258"/>
    </row>
    <row r="5" spans="1:10" ht="15" x14ac:dyDescent="0.25">
      <c r="A5" s="258"/>
      <c r="B5" s="258"/>
      <c r="C5" s="258"/>
      <c r="D5" s="259"/>
      <c r="E5" s="377"/>
      <c r="F5" s="377"/>
      <c r="G5" s="377"/>
      <c r="H5" s="377"/>
      <c r="I5" s="377"/>
      <c r="J5" s="258"/>
    </row>
    <row r="6" spans="1:10" ht="15" x14ac:dyDescent="0.25">
      <c r="A6" s="258"/>
      <c r="B6" s="258"/>
      <c r="C6" s="258"/>
      <c r="D6" s="259"/>
      <c r="E6" s="377"/>
      <c r="F6" s="377"/>
      <c r="G6" s="377"/>
      <c r="H6" s="377"/>
      <c r="I6" s="377"/>
      <c r="J6" s="258"/>
    </row>
    <row r="7" spans="1:10" ht="15" x14ac:dyDescent="0.25">
      <c r="A7" s="258"/>
      <c r="B7" s="258"/>
      <c r="C7" s="258"/>
      <c r="D7" s="259"/>
      <c r="E7" s="377"/>
      <c r="F7" s="377"/>
      <c r="G7" s="377"/>
      <c r="H7" s="377"/>
      <c r="I7" s="377"/>
      <c r="J7" s="258"/>
    </row>
    <row r="8" spans="1:10" ht="15" x14ac:dyDescent="0.25">
      <c r="A8" s="258"/>
      <c r="B8" s="258"/>
      <c r="C8" s="258"/>
      <c r="D8" s="259"/>
      <c r="E8" s="377"/>
      <c r="F8" s="377"/>
      <c r="G8" s="377"/>
      <c r="H8" s="377"/>
      <c r="I8" s="377"/>
      <c r="J8" s="258"/>
    </row>
    <row r="9" spans="1:10" ht="15" x14ac:dyDescent="0.25">
      <c r="A9" s="258"/>
      <c r="B9" s="258"/>
      <c r="C9" s="258"/>
      <c r="D9" s="258"/>
      <c r="E9" s="377"/>
      <c r="F9" s="377"/>
      <c r="G9" s="377"/>
      <c r="H9" s="377"/>
      <c r="I9" s="377"/>
      <c r="J9" s="258"/>
    </row>
    <row r="10" spans="1:10" ht="15" x14ac:dyDescent="0.25">
      <c r="A10" s="258"/>
      <c r="B10" s="258"/>
      <c r="C10" s="258"/>
      <c r="D10" s="258"/>
      <c r="E10" s="258"/>
      <c r="F10" s="258"/>
      <c r="G10" s="258"/>
      <c r="H10" s="258"/>
      <c r="I10" s="258"/>
      <c r="J10" s="258"/>
    </row>
    <row r="11" spans="1:10" ht="15" x14ac:dyDescent="0.25">
      <c r="A11" s="258"/>
      <c r="B11" s="258"/>
      <c r="C11" s="258"/>
      <c r="D11" s="258"/>
      <c r="E11" s="258"/>
      <c r="F11" s="258"/>
      <c r="G11" s="258"/>
      <c r="H11" s="258"/>
      <c r="I11" s="258"/>
      <c r="J11" s="258"/>
    </row>
    <row r="12" spans="1:10" ht="15" x14ac:dyDescent="0.25">
      <c r="A12" s="258"/>
      <c r="B12" s="258"/>
      <c r="C12" s="258"/>
      <c r="D12" s="258"/>
      <c r="E12" s="258"/>
      <c r="F12" s="258"/>
      <c r="G12" s="258"/>
      <c r="H12" s="258"/>
      <c r="I12" s="258"/>
      <c r="J12" s="258"/>
    </row>
    <row r="13" spans="1:10" ht="15" x14ac:dyDescent="0.25">
      <c r="A13" s="258"/>
      <c r="B13" s="258"/>
      <c r="C13" s="258"/>
      <c r="D13" s="258"/>
      <c r="E13" s="258"/>
      <c r="F13" s="258"/>
      <c r="G13" s="258"/>
      <c r="H13" s="258"/>
      <c r="I13" s="258"/>
      <c r="J13" s="258"/>
    </row>
    <row r="14" spans="1:10" ht="15.75" x14ac:dyDescent="0.25">
      <c r="A14" s="376" t="s">
        <v>1113</v>
      </c>
      <c r="B14" s="376"/>
      <c r="C14" s="376"/>
      <c r="D14" s="376"/>
      <c r="E14" s="376"/>
      <c r="F14" s="376"/>
      <c r="G14" s="376"/>
      <c r="H14" s="376"/>
      <c r="I14" s="376"/>
      <c r="J14" s="376"/>
    </row>
    <row r="15" spans="1:10" ht="15" x14ac:dyDescent="0.25">
      <c r="A15" s="258"/>
      <c r="B15" s="258"/>
      <c r="C15" s="258"/>
      <c r="D15" s="258"/>
      <c r="E15" s="258"/>
      <c r="F15" s="258"/>
      <c r="G15" s="258"/>
      <c r="H15" s="258"/>
      <c r="I15" s="258"/>
      <c r="J15" s="258"/>
    </row>
    <row r="16" spans="1:10" ht="15" x14ac:dyDescent="0.25">
      <c r="A16" s="258"/>
      <c r="B16" s="258"/>
      <c r="C16" s="258"/>
      <c r="D16" s="258"/>
      <c r="E16" s="258"/>
      <c r="F16" s="258"/>
      <c r="G16" s="258"/>
      <c r="H16" s="258"/>
      <c r="I16" s="258"/>
      <c r="J16" s="258"/>
    </row>
    <row r="17" spans="1:10" ht="15" x14ac:dyDescent="0.25">
      <c r="A17" s="258"/>
      <c r="B17" s="379" t="s">
        <v>1114</v>
      </c>
      <c r="C17" s="379"/>
      <c r="D17" s="379"/>
      <c r="E17" s="379"/>
      <c r="F17" s="379"/>
      <c r="G17" s="379"/>
      <c r="H17" s="379"/>
      <c r="I17" s="379"/>
      <c r="J17" s="258"/>
    </row>
    <row r="18" spans="1:10" ht="15" x14ac:dyDescent="0.25">
      <c r="A18" s="258"/>
      <c r="B18" s="379"/>
      <c r="C18" s="379"/>
      <c r="D18" s="379"/>
      <c r="E18" s="379"/>
      <c r="F18" s="379"/>
      <c r="G18" s="379"/>
      <c r="H18" s="379"/>
      <c r="I18" s="379"/>
      <c r="J18" s="258"/>
    </row>
    <row r="19" spans="1:10" ht="15" x14ac:dyDescent="0.25">
      <c r="A19" s="258"/>
      <c r="B19" s="379"/>
      <c r="C19" s="379"/>
      <c r="D19" s="379"/>
      <c r="E19" s="379"/>
      <c r="F19" s="379"/>
      <c r="G19" s="379"/>
      <c r="H19" s="379"/>
      <c r="I19" s="379"/>
      <c r="J19" s="258"/>
    </row>
    <row r="20" spans="1:10" ht="15" x14ac:dyDescent="0.25">
      <c r="A20" s="258"/>
      <c r="B20" s="258"/>
      <c r="C20" s="258"/>
      <c r="D20" s="258"/>
      <c r="E20" s="258"/>
      <c r="F20" s="258"/>
      <c r="G20" s="258"/>
      <c r="H20" s="258"/>
      <c r="I20" s="258"/>
      <c r="J20" s="258"/>
    </row>
    <row r="21" spans="1:10" ht="15" x14ac:dyDescent="0.25">
      <c r="A21" s="258"/>
      <c r="B21" s="258"/>
      <c r="C21" s="258"/>
      <c r="D21" s="258"/>
      <c r="E21" s="258"/>
      <c r="F21" s="258"/>
      <c r="G21" s="258"/>
      <c r="H21" s="258"/>
      <c r="I21" s="258"/>
      <c r="J21" s="258"/>
    </row>
    <row r="22" spans="1:10" ht="15" x14ac:dyDescent="0.25">
      <c r="A22" s="258"/>
      <c r="B22" s="258"/>
      <c r="C22" s="258"/>
      <c r="D22" s="377" t="s">
        <v>1115</v>
      </c>
      <c r="E22" s="377"/>
      <c r="F22" s="377"/>
      <c r="G22" s="377"/>
      <c r="H22" s="258"/>
      <c r="I22" s="258"/>
      <c r="J22" s="258"/>
    </row>
    <row r="23" spans="1:10" ht="15" x14ac:dyDescent="0.25">
      <c r="A23" s="258"/>
      <c r="B23" s="258"/>
      <c r="C23" s="258"/>
      <c r="D23" s="258"/>
      <c r="E23" s="258"/>
      <c r="F23" s="258"/>
      <c r="G23" s="258"/>
      <c r="H23" s="258"/>
      <c r="I23" s="258"/>
      <c r="J23" s="258"/>
    </row>
    <row r="24" spans="1:10" ht="15" x14ac:dyDescent="0.25">
      <c r="A24" s="258"/>
      <c r="B24" s="258"/>
      <c r="C24" s="258"/>
      <c r="D24" s="258"/>
      <c r="E24" s="258"/>
      <c r="F24" s="258"/>
      <c r="G24" s="258"/>
      <c r="H24" s="258"/>
      <c r="I24" s="258"/>
      <c r="J24" s="258"/>
    </row>
    <row r="25" spans="1:10" ht="15" x14ac:dyDescent="0.25">
      <c r="A25" s="258"/>
      <c r="B25" s="258"/>
      <c r="C25" s="258"/>
      <c r="D25" s="258"/>
      <c r="E25" s="258"/>
      <c r="F25" s="258"/>
      <c r="G25" s="258"/>
      <c r="H25" s="258"/>
      <c r="I25" s="258"/>
      <c r="J25" s="258"/>
    </row>
    <row r="26" spans="1:10" x14ac:dyDescent="0.2">
      <c r="A26" s="379" t="s">
        <v>1116</v>
      </c>
      <c r="B26" s="379"/>
      <c r="C26" s="379"/>
      <c r="D26" s="379"/>
      <c r="E26" s="379"/>
      <c r="F26" s="379"/>
      <c r="G26" s="379"/>
      <c r="H26" s="379"/>
      <c r="I26" s="379"/>
      <c r="J26" s="379"/>
    </row>
    <row r="27" spans="1:10" x14ac:dyDescent="0.2">
      <c r="A27" s="379"/>
      <c r="B27" s="379"/>
      <c r="C27" s="379"/>
      <c r="D27" s="379"/>
      <c r="E27" s="379"/>
      <c r="F27" s="379"/>
      <c r="G27" s="379"/>
      <c r="H27" s="379"/>
      <c r="I27" s="379"/>
      <c r="J27" s="379"/>
    </row>
    <row r="28" spans="1:10" x14ac:dyDescent="0.2">
      <c r="A28" s="379"/>
      <c r="B28" s="379"/>
      <c r="C28" s="379"/>
      <c r="D28" s="379"/>
      <c r="E28" s="379"/>
      <c r="F28" s="379"/>
      <c r="G28" s="379"/>
      <c r="H28" s="379"/>
      <c r="I28" s="379"/>
      <c r="J28" s="379"/>
    </row>
    <row r="29" spans="1:10" ht="15" x14ac:dyDescent="0.25">
      <c r="A29" s="258"/>
      <c r="B29" s="258"/>
      <c r="C29" s="258"/>
      <c r="D29" s="258"/>
      <c r="E29" s="258"/>
      <c r="F29" s="258"/>
      <c r="G29" s="258"/>
      <c r="H29" s="258"/>
      <c r="I29" s="258"/>
      <c r="J29" s="258"/>
    </row>
    <row r="30" spans="1:10" ht="15" x14ac:dyDescent="0.25">
      <c r="A30" s="258"/>
      <c r="B30" s="258"/>
      <c r="C30" s="258"/>
      <c r="D30" s="258"/>
      <c r="E30" s="258"/>
      <c r="F30" s="258"/>
      <c r="G30" s="258"/>
      <c r="H30" s="258"/>
      <c r="I30" s="258"/>
      <c r="J30" s="258"/>
    </row>
    <row r="31" spans="1:10" ht="15" x14ac:dyDescent="0.25">
      <c r="A31" s="258"/>
      <c r="B31" s="258"/>
      <c r="C31" s="258"/>
      <c r="D31" s="258"/>
      <c r="E31" s="258"/>
      <c r="F31" s="258"/>
      <c r="G31" s="258"/>
      <c r="H31" s="258"/>
      <c r="I31" s="258"/>
      <c r="J31" s="258"/>
    </row>
    <row r="32" spans="1:10" ht="15" x14ac:dyDescent="0.25">
      <c r="A32" s="258"/>
      <c r="B32" s="258"/>
      <c r="C32" s="258"/>
      <c r="D32" s="258"/>
      <c r="E32" s="258"/>
      <c r="F32" s="258"/>
      <c r="G32" s="258"/>
      <c r="H32" s="258"/>
      <c r="I32" s="258"/>
      <c r="J32" s="258"/>
    </row>
    <row r="33" spans="1:10" ht="15" x14ac:dyDescent="0.25">
      <c r="A33" s="258"/>
      <c r="B33" s="258"/>
      <c r="C33" s="258"/>
      <c r="D33" s="258"/>
      <c r="E33" s="258"/>
      <c r="F33" s="258"/>
      <c r="G33" s="258"/>
      <c r="H33" s="258"/>
      <c r="I33" s="258"/>
      <c r="J33" s="258"/>
    </row>
    <row r="34" spans="1:10" ht="15" x14ac:dyDescent="0.25">
      <c r="A34" s="258"/>
      <c r="B34" s="258"/>
      <c r="C34" s="258"/>
      <c r="D34" s="258"/>
      <c r="E34" s="258"/>
      <c r="F34" s="258"/>
      <c r="G34" s="258"/>
      <c r="H34" s="258"/>
      <c r="I34" s="258"/>
      <c r="J34" s="258"/>
    </row>
    <row r="35" spans="1:10" ht="15" x14ac:dyDescent="0.25">
      <c r="A35" s="258"/>
      <c r="B35" s="258"/>
      <c r="C35" s="258"/>
      <c r="D35" s="258"/>
      <c r="E35" s="258"/>
      <c r="F35" s="258"/>
      <c r="G35" s="258"/>
      <c r="H35" s="258"/>
      <c r="I35" s="258"/>
      <c r="J35" s="258"/>
    </row>
    <row r="36" spans="1:10" ht="20.25" x14ac:dyDescent="0.3">
      <c r="A36" s="378" t="s">
        <v>1117</v>
      </c>
      <c r="B36" s="378"/>
      <c r="C36" s="378"/>
      <c r="D36" s="378"/>
      <c r="E36" s="378"/>
      <c r="F36" s="378"/>
      <c r="G36" s="378"/>
      <c r="H36" s="378"/>
      <c r="I36" s="378"/>
      <c r="J36" s="378"/>
    </row>
    <row r="37" spans="1:10" ht="15" x14ac:dyDescent="0.25">
      <c r="A37" s="258"/>
      <c r="B37" s="258"/>
      <c r="C37" s="258"/>
      <c r="D37" s="258"/>
      <c r="E37" s="258"/>
      <c r="F37" s="258"/>
      <c r="G37" s="258"/>
      <c r="H37" s="258"/>
      <c r="I37" s="258"/>
      <c r="J37" s="258"/>
    </row>
    <row r="38" spans="1:10" ht="15" x14ac:dyDescent="0.25">
      <c r="A38" s="260"/>
      <c r="B38" s="381" t="s">
        <v>1119</v>
      </c>
      <c r="C38" s="381"/>
      <c r="D38" s="381"/>
      <c r="E38" s="381"/>
      <c r="F38" s="381"/>
      <c r="G38" s="381"/>
      <c r="H38" s="381"/>
      <c r="I38" s="381"/>
      <c r="J38" s="260"/>
    </row>
    <row r="39" spans="1:10" ht="15" x14ac:dyDescent="0.25">
      <c r="A39" s="260"/>
      <c r="B39" s="381" t="s">
        <v>1120</v>
      </c>
      <c r="C39" s="381"/>
      <c r="D39" s="381"/>
      <c r="E39" s="381"/>
      <c r="F39" s="381"/>
      <c r="G39" s="381"/>
      <c r="H39" s="381"/>
      <c r="I39" s="381"/>
      <c r="J39" s="260"/>
    </row>
    <row r="40" spans="1:10" ht="15" x14ac:dyDescent="0.25">
      <c r="A40" s="260"/>
      <c r="B40" s="381" t="s">
        <v>1121</v>
      </c>
      <c r="C40" s="381"/>
      <c r="D40" s="381"/>
      <c r="E40" s="381"/>
      <c r="F40" s="381"/>
      <c r="G40" s="381"/>
      <c r="H40" s="381"/>
      <c r="I40" s="381"/>
      <c r="J40" s="260"/>
    </row>
    <row r="41" spans="1:10" ht="15" x14ac:dyDescent="0.25">
      <c r="A41" s="258"/>
      <c r="B41" s="258"/>
      <c r="C41" s="258"/>
      <c r="D41" s="258"/>
      <c r="E41" s="258"/>
      <c r="F41" s="258"/>
      <c r="G41" s="258"/>
      <c r="H41" s="258"/>
      <c r="I41" s="258"/>
      <c r="J41" s="258"/>
    </row>
    <row r="42" spans="1:10" ht="15" x14ac:dyDescent="0.25">
      <c r="A42" s="258"/>
      <c r="B42" s="258"/>
      <c r="C42" s="258"/>
      <c r="D42" s="258"/>
      <c r="E42" s="258"/>
      <c r="F42" s="258"/>
      <c r="G42" s="258"/>
      <c r="H42" s="258"/>
      <c r="I42" s="258"/>
      <c r="J42" s="258"/>
    </row>
    <row r="43" spans="1:10" ht="15" x14ac:dyDescent="0.25">
      <c r="A43" s="258"/>
      <c r="B43" s="258"/>
      <c r="C43" s="258"/>
      <c r="D43" s="258"/>
      <c r="E43" s="258"/>
      <c r="F43" s="258"/>
      <c r="G43" s="258"/>
      <c r="H43" s="258"/>
      <c r="I43" s="258"/>
      <c r="J43" s="258"/>
    </row>
    <row r="44" spans="1:10" ht="15" x14ac:dyDescent="0.25">
      <c r="A44" s="258"/>
      <c r="B44" s="258"/>
      <c r="C44" s="258"/>
      <c r="D44" s="258"/>
      <c r="E44" s="258"/>
      <c r="F44" s="258"/>
      <c r="G44" s="258"/>
      <c r="H44" s="258"/>
      <c r="I44" s="258"/>
      <c r="J44" s="258"/>
    </row>
    <row r="45" spans="1:10" ht="15" x14ac:dyDescent="0.25">
      <c r="A45" s="258"/>
      <c r="B45" s="258"/>
      <c r="C45" s="258"/>
      <c r="D45" s="258"/>
      <c r="E45" s="258"/>
      <c r="F45" s="258"/>
      <c r="G45" s="258"/>
      <c r="H45" s="258"/>
      <c r="I45" s="258"/>
      <c r="J45" s="258"/>
    </row>
    <row r="46" spans="1:10" ht="15" x14ac:dyDescent="0.25">
      <c r="A46" s="258"/>
      <c r="B46" s="258"/>
      <c r="C46" s="258"/>
      <c r="D46" s="258"/>
      <c r="E46" s="258"/>
      <c r="F46" s="258"/>
      <c r="G46" s="258"/>
      <c r="H46" s="258"/>
      <c r="I46" s="258"/>
      <c r="J46" s="258"/>
    </row>
  </sheetData>
  <mergeCells count="9">
    <mergeCell ref="B38:I38"/>
    <mergeCell ref="B39:I39"/>
    <mergeCell ref="B40:I40"/>
    <mergeCell ref="E3:I9"/>
    <mergeCell ref="A14:J14"/>
    <mergeCell ref="B17:I19"/>
    <mergeCell ref="D22:G22"/>
    <mergeCell ref="A26:J28"/>
    <mergeCell ref="A36:J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0"/>
  <sheetViews>
    <sheetView view="pageBreakPreview" topLeftCell="A13" zoomScale="85" zoomScaleNormal="100" zoomScaleSheetLayoutView="85" workbookViewId="0">
      <selection activeCell="B43" sqref="B43"/>
    </sheetView>
  </sheetViews>
  <sheetFormatPr defaultColWidth="8.7109375" defaultRowHeight="15.75" x14ac:dyDescent="0.25"/>
  <cols>
    <col min="1" max="1" width="7.85546875" style="257" customWidth="1"/>
    <col min="2" max="2" width="141.5703125" style="257" customWidth="1"/>
    <col min="3" max="16384" width="8.7109375" style="257"/>
  </cols>
  <sheetData>
    <row r="1" spans="2:2" x14ac:dyDescent="0.25">
      <c r="B1" s="264" t="s">
        <v>1122</v>
      </c>
    </row>
    <row r="2" spans="2:2" x14ac:dyDescent="0.25">
      <c r="B2" s="265" t="s">
        <v>1123</v>
      </c>
    </row>
    <row r="3" spans="2:2" x14ac:dyDescent="0.25">
      <c r="B3" s="264" t="s">
        <v>1124</v>
      </c>
    </row>
    <row r="4" spans="2:2" x14ac:dyDescent="0.25">
      <c r="B4" s="264" t="s">
        <v>1125</v>
      </c>
    </row>
    <row r="5" spans="2:2" x14ac:dyDescent="0.25">
      <c r="B5" s="264"/>
    </row>
    <row r="6" spans="2:2" ht="47.25" x14ac:dyDescent="0.25">
      <c r="B6" s="266" t="s">
        <v>1126</v>
      </c>
    </row>
    <row r="7" spans="2:2" x14ac:dyDescent="0.25">
      <c r="B7" s="266"/>
    </row>
    <row r="8" spans="2:2" x14ac:dyDescent="0.25">
      <c r="B8" s="267" t="s">
        <v>1127</v>
      </c>
    </row>
    <row r="9" spans="2:2" x14ac:dyDescent="0.25">
      <c r="B9" s="267" t="s">
        <v>1128</v>
      </c>
    </row>
    <row r="10" spans="2:2" x14ac:dyDescent="0.25">
      <c r="B10" s="267"/>
    </row>
    <row r="11" spans="2:2" x14ac:dyDescent="0.25">
      <c r="B11" s="267" t="s">
        <v>1129</v>
      </c>
    </row>
    <row r="12" spans="2:2" ht="94.5" x14ac:dyDescent="0.25">
      <c r="B12" s="267" t="s">
        <v>1130</v>
      </c>
    </row>
    <row r="13" spans="2:2" x14ac:dyDescent="0.25">
      <c r="B13" s="266" t="s">
        <v>1131</v>
      </c>
    </row>
    <row r="14" spans="2:2" x14ac:dyDescent="0.25">
      <c r="B14" s="266"/>
    </row>
    <row r="15" spans="2:2" x14ac:dyDescent="0.25">
      <c r="B15" s="266" t="s">
        <v>1132</v>
      </c>
    </row>
    <row r="16" spans="2:2" x14ac:dyDescent="0.25">
      <c r="B16" s="266" t="s">
        <v>1133</v>
      </c>
    </row>
    <row r="17" spans="2:2" x14ac:dyDescent="0.25">
      <c r="B17" s="266"/>
    </row>
    <row r="18" spans="2:2" x14ac:dyDescent="0.25">
      <c r="B18" s="266" t="s">
        <v>1134</v>
      </c>
    </row>
    <row r="19" spans="2:2" ht="31.5" x14ac:dyDescent="0.25">
      <c r="B19" s="266" t="s">
        <v>1142</v>
      </c>
    </row>
    <row r="20" spans="2:2" ht="31.5" x14ac:dyDescent="0.25">
      <c r="B20" s="268" t="s">
        <v>1146</v>
      </c>
    </row>
    <row r="21" spans="2:2" x14ac:dyDescent="0.25">
      <c r="B21" s="268"/>
    </row>
    <row r="22" spans="2:2" x14ac:dyDescent="0.25">
      <c r="B22" s="268" t="s">
        <v>1135</v>
      </c>
    </row>
    <row r="23" spans="2:2" x14ac:dyDescent="0.25">
      <c r="B23" s="266" t="s">
        <v>1136</v>
      </c>
    </row>
    <row r="24" spans="2:2" ht="31.5" x14ac:dyDescent="0.25">
      <c r="B24" s="266" t="s">
        <v>1137</v>
      </c>
    </row>
    <row r="25" spans="2:2" x14ac:dyDescent="0.25">
      <c r="B25" s="266" t="s">
        <v>1138</v>
      </c>
    </row>
    <row r="26" spans="2:2" x14ac:dyDescent="0.25">
      <c r="B26" s="266"/>
    </row>
    <row r="27" spans="2:2" x14ac:dyDescent="0.25">
      <c r="B27" s="266" t="s">
        <v>1139</v>
      </c>
    </row>
    <row r="28" spans="2:2" ht="31.5" x14ac:dyDescent="0.25">
      <c r="B28" s="266" t="s">
        <v>1140</v>
      </c>
    </row>
    <row r="29" spans="2:2" x14ac:dyDescent="0.25">
      <c r="B29" s="266"/>
    </row>
    <row r="30" spans="2:2" ht="31.5" x14ac:dyDescent="0.25">
      <c r="B30" s="266" t="s">
        <v>1141</v>
      </c>
    </row>
    <row r="31" spans="2:2" x14ac:dyDescent="0.25">
      <c r="B31" s="266"/>
    </row>
    <row r="32" spans="2:2" x14ac:dyDescent="0.25">
      <c r="B32" s="266" t="s">
        <v>1162</v>
      </c>
    </row>
    <row r="33" spans="2:2" ht="47.25" x14ac:dyDescent="0.25">
      <c r="B33" s="266" t="s">
        <v>1164</v>
      </c>
    </row>
    <row r="34" spans="2:2" ht="31.5" x14ac:dyDescent="0.25">
      <c r="B34" s="266" t="s">
        <v>1163</v>
      </c>
    </row>
    <row r="35" spans="2:2" ht="53.1" customHeight="1" x14ac:dyDescent="0.25">
      <c r="B35" s="266"/>
    </row>
    <row r="36" spans="2:2" x14ac:dyDescent="0.25">
      <c r="B36" s="256" t="s">
        <v>1144</v>
      </c>
    </row>
    <row r="38" spans="2:2" x14ac:dyDescent="0.25">
      <c r="B38" s="256" t="s">
        <v>1143</v>
      </c>
    </row>
    <row r="40" spans="2:2" x14ac:dyDescent="0.25">
      <c r="B40" s="256" t="s">
        <v>1145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M63"/>
  <sheetViews>
    <sheetView showGridLines="0" topLeftCell="B22" zoomScale="110" zoomScaleNormal="110" workbookViewId="0">
      <selection activeCell="E45" sqref="E45"/>
    </sheetView>
  </sheetViews>
  <sheetFormatPr defaultRowHeight="12.75" x14ac:dyDescent="0.2"/>
  <cols>
    <col min="1" max="1" width="4.5703125" hidden="1" customWidth="1"/>
    <col min="2" max="2" width="4.42578125" customWidth="1"/>
    <col min="3" max="3" width="10.85546875" customWidth="1"/>
    <col min="4" max="4" width="31" customWidth="1"/>
    <col min="5" max="5" width="13.140625" customWidth="1"/>
    <col min="6" max="6" width="11.140625" customWidth="1"/>
    <col min="7" max="7" width="9.5703125" customWidth="1"/>
    <col min="8" max="8" width="10.140625" customWidth="1"/>
    <col min="9" max="9" width="10" customWidth="1"/>
  </cols>
  <sheetData>
    <row r="1" spans="2:9" x14ac:dyDescent="0.2">
      <c r="I1" s="5" t="s">
        <v>11</v>
      </c>
    </row>
    <row r="2" spans="2:9" x14ac:dyDescent="0.2">
      <c r="B2" s="1"/>
      <c r="C2" s="2"/>
      <c r="D2" s="3"/>
      <c r="E2" s="4"/>
      <c r="F2" s="4"/>
      <c r="G2" s="4"/>
      <c r="H2" s="4"/>
      <c r="I2" s="5" t="s">
        <v>10</v>
      </c>
    </row>
    <row r="3" spans="2:9" ht="32.25" customHeight="1" x14ac:dyDescent="0.2">
      <c r="B3" s="7"/>
      <c r="C3" s="8" t="s">
        <v>0</v>
      </c>
      <c r="D3" s="388" t="s">
        <v>53</v>
      </c>
      <c r="E3" s="388"/>
      <c r="F3" s="388"/>
      <c r="G3" s="388"/>
      <c r="H3" s="388"/>
      <c r="I3" s="9"/>
    </row>
    <row r="4" spans="2:9" x14ac:dyDescent="0.2">
      <c r="B4" s="7"/>
      <c r="C4" s="10"/>
      <c r="D4" s="391" t="s">
        <v>1</v>
      </c>
      <c r="E4" s="391"/>
      <c r="F4" s="391"/>
      <c r="G4" s="391"/>
      <c r="H4" s="391"/>
      <c r="I4" s="9"/>
    </row>
    <row r="5" spans="2:9" x14ac:dyDescent="0.2">
      <c r="B5" s="7"/>
      <c r="C5" s="10" t="s">
        <v>12</v>
      </c>
      <c r="D5" s="11"/>
      <c r="E5" s="9"/>
      <c r="F5" s="12"/>
      <c r="G5" s="9"/>
      <c r="H5" s="9"/>
      <c r="I5" s="9"/>
    </row>
    <row r="6" spans="2:9" x14ac:dyDescent="0.2">
      <c r="B6" s="7"/>
      <c r="C6" s="10"/>
      <c r="D6" s="13"/>
      <c r="E6" s="9"/>
      <c r="F6" s="12"/>
      <c r="G6" s="9"/>
      <c r="H6" s="9"/>
      <c r="I6" s="9"/>
    </row>
    <row r="7" spans="2:9" x14ac:dyDescent="0.2">
      <c r="B7" s="7"/>
      <c r="C7" s="14" t="s">
        <v>1111</v>
      </c>
      <c r="D7" s="15"/>
      <c r="E7" s="16"/>
      <c r="F7" s="17"/>
      <c r="G7" s="16"/>
      <c r="H7" s="16"/>
      <c r="I7" s="9"/>
    </row>
    <row r="8" spans="2:9" ht="27.75" customHeight="1" x14ac:dyDescent="0.2">
      <c r="B8" s="7"/>
      <c r="C8" s="10"/>
      <c r="D8" s="392"/>
      <c r="E8" s="392"/>
      <c r="F8" s="392"/>
      <c r="G8" s="392"/>
      <c r="H8" s="392"/>
      <c r="I8" s="9"/>
    </row>
    <row r="9" spans="2:9" x14ac:dyDescent="0.2">
      <c r="B9" s="7"/>
      <c r="C9" s="10"/>
      <c r="D9" s="391" t="s">
        <v>2</v>
      </c>
      <c r="E9" s="391"/>
      <c r="F9" s="391"/>
      <c r="G9" s="391"/>
      <c r="H9" s="391"/>
      <c r="I9" s="9"/>
    </row>
    <row r="10" spans="2:9" x14ac:dyDescent="0.2">
      <c r="B10" s="7"/>
      <c r="C10" s="10"/>
      <c r="D10" s="13"/>
      <c r="E10" s="9"/>
      <c r="F10" s="12"/>
      <c r="G10" s="9"/>
      <c r="H10" s="9"/>
      <c r="I10" s="9"/>
    </row>
    <row r="11" spans="2:9" x14ac:dyDescent="0.2">
      <c r="B11" s="7"/>
      <c r="C11" s="10"/>
      <c r="D11" s="13"/>
      <c r="E11" s="18"/>
      <c r="F11" s="18"/>
      <c r="G11" s="18"/>
      <c r="H11" s="18"/>
      <c r="I11" s="9"/>
    </row>
    <row r="12" spans="2:9" x14ac:dyDescent="0.2">
      <c r="B12" s="7"/>
      <c r="C12" s="10"/>
      <c r="D12" s="13"/>
      <c r="E12" s="19" t="s">
        <v>19</v>
      </c>
      <c r="F12" s="18"/>
      <c r="G12" s="18"/>
      <c r="H12" s="9"/>
      <c r="I12" s="9"/>
    </row>
    <row r="13" spans="2:9" ht="36.75" customHeight="1" x14ac:dyDescent="0.2">
      <c r="B13" s="7"/>
      <c r="C13" s="10"/>
      <c r="D13" s="392" t="s">
        <v>20</v>
      </c>
      <c r="E13" s="392"/>
      <c r="F13" s="392"/>
      <c r="G13" s="392"/>
      <c r="H13" s="392"/>
      <c r="I13" s="9"/>
    </row>
    <row r="14" spans="2:9" x14ac:dyDescent="0.2">
      <c r="B14" s="7"/>
      <c r="C14" s="10"/>
      <c r="D14" s="391" t="s">
        <v>3</v>
      </c>
      <c r="E14" s="391"/>
      <c r="F14" s="391"/>
      <c r="G14" s="391"/>
      <c r="H14" s="391"/>
      <c r="I14" s="9"/>
    </row>
    <row r="15" spans="2:9" x14ac:dyDescent="0.2">
      <c r="B15" s="7"/>
      <c r="C15" s="10"/>
      <c r="D15" s="13"/>
      <c r="E15" s="18"/>
      <c r="F15" s="18"/>
      <c r="G15" s="18"/>
      <c r="H15" s="18"/>
      <c r="I15" s="9"/>
    </row>
    <row r="16" spans="2:9" x14ac:dyDescent="0.2">
      <c r="B16" s="7"/>
      <c r="C16" s="401" t="s">
        <v>21</v>
      </c>
      <c r="D16" s="401"/>
      <c r="E16" s="401"/>
      <c r="F16" s="401"/>
      <c r="G16" s="401"/>
      <c r="H16" s="401"/>
      <c r="I16" s="401"/>
    </row>
    <row r="17" spans="1:9" x14ac:dyDescent="0.2">
      <c r="B17" s="7"/>
      <c r="C17" s="10"/>
      <c r="D17" s="13"/>
      <c r="E17" s="20"/>
      <c r="F17" s="9"/>
      <c r="G17" s="9"/>
      <c r="H17" s="9"/>
      <c r="I17" s="9"/>
    </row>
    <row r="18" spans="1:9" x14ac:dyDescent="0.2">
      <c r="B18" s="7"/>
      <c r="C18" s="10"/>
      <c r="D18" s="13"/>
      <c r="E18" s="9"/>
      <c r="F18" s="9"/>
      <c r="G18" s="9"/>
      <c r="H18" s="9"/>
      <c r="I18" s="9"/>
    </row>
    <row r="19" spans="1:9" ht="12.75" customHeight="1" x14ac:dyDescent="0.2">
      <c r="B19" s="389" t="s">
        <v>4</v>
      </c>
      <c r="C19" s="390" t="s">
        <v>13</v>
      </c>
      <c r="D19" s="389" t="s">
        <v>14</v>
      </c>
      <c r="E19" s="393" t="s">
        <v>22</v>
      </c>
      <c r="F19" s="394"/>
      <c r="G19" s="394"/>
      <c r="H19" s="394"/>
      <c r="I19" s="395"/>
    </row>
    <row r="20" spans="1:9" ht="27.75" customHeight="1" x14ac:dyDescent="0.2">
      <c r="B20" s="389"/>
      <c r="C20" s="390"/>
      <c r="D20" s="389"/>
      <c r="E20" s="389" t="s">
        <v>15</v>
      </c>
      <c r="F20" s="389" t="s">
        <v>5</v>
      </c>
      <c r="G20" s="389" t="s">
        <v>16</v>
      </c>
      <c r="H20" s="389" t="s">
        <v>17</v>
      </c>
      <c r="I20" s="396" t="s">
        <v>18</v>
      </c>
    </row>
    <row r="21" spans="1:9" ht="27.75" customHeight="1" x14ac:dyDescent="0.2">
      <c r="B21" s="389"/>
      <c r="C21" s="390"/>
      <c r="D21" s="389"/>
      <c r="E21" s="389"/>
      <c r="F21" s="389"/>
      <c r="G21" s="389"/>
      <c r="H21" s="389"/>
      <c r="I21" s="397"/>
    </row>
    <row r="22" spans="1:9" ht="27.75" customHeight="1" x14ac:dyDescent="0.2">
      <c r="B22" s="389"/>
      <c r="C22" s="390"/>
      <c r="D22" s="389"/>
      <c r="E22" s="389"/>
      <c r="F22" s="389"/>
      <c r="G22" s="389"/>
      <c r="H22" s="389"/>
      <c r="I22" s="398"/>
    </row>
    <row r="23" spans="1:9" x14ac:dyDescent="0.2">
      <c r="B23" s="30">
        <v>1</v>
      </c>
      <c r="C23" s="30">
        <v>2</v>
      </c>
      <c r="D23" s="30">
        <v>3</v>
      </c>
      <c r="E23" s="30">
        <v>4</v>
      </c>
      <c r="F23" s="30">
        <v>5</v>
      </c>
      <c r="G23" s="30">
        <v>6</v>
      </c>
      <c r="H23" s="30">
        <v>7</v>
      </c>
      <c r="I23" s="30">
        <v>8</v>
      </c>
    </row>
    <row r="24" spans="1:9" ht="17.850000000000001" customHeight="1" x14ac:dyDescent="0.2">
      <c r="A24" s="29"/>
      <c r="B24" s="399" t="s">
        <v>25</v>
      </c>
      <c r="C24" s="400"/>
      <c r="D24" s="400"/>
      <c r="E24" s="400"/>
      <c r="F24" s="400"/>
      <c r="G24" s="400"/>
      <c r="H24" s="400"/>
      <c r="I24" s="400"/>
    </row>
    <row r="25" spans="1:9" x14ac:dyDescent="0.2">
      <c r="A25" s="29"/>
      <c r="B25" s="31">
        <v>1</v>
      </c>
      <c r="C25" s="32" t="s">
        <v>26</v>
      </c>
      <c r="D25" s="32" t="s">
        <v>27</v>
      </c>
      <c r="E25" s="228">
        <v>383.96</v>
      </c>
      <c r="F25" s="228">
        <v>5.15</v>
      </c>
      <c r="G25" s="228"/>
      <c r="H25" s="228"/>
      <c r="I25" s="228">
        <f>SUM(E25:H25)</f>
        <v>389.11</v>
      </c>
    </row>
    <row r="26" spans="1:9" ht="22.5" x14ac:dyDescent="0.2">
      <c r="A26" s="29"/>
      <c r="B26" s="31" t="s">
        <v>28</v>
      </c>
      <c r="C26" s="32" t="s">
        <v>28</v>
      </c>
      <c r="D26" s="32" t="s">
        <v>29</v>
      </c>
      <c r="E26" s="228">
        <f>E25</f>
        <v>383.96</v>
      </c>
      <c r="F26" s="228">
        <f t="shared" ref="F26:H26" si="0">F25</f>
        <v>5.15</v>
      </c>
      <c r="G26" s="228">
        <f t="shared" si="0"/>
        <v>0</v>
      </c>
      <c r="H26" s="228">
        <f t="shared" si="0"/>
        <v>0</v>
      </c>
      <c r="I26" s="228">
        <f>SUM(E26:H26)</f>
        <v>389.11</v>
      </c>
    </row>
    <row r="27" spans="1:9" ht="17.850000000000001" customHeight="1" x14ac:dyDescent="0.2">
      <c r="A27" s="29"/>
      <c r="B27" s="399" t="s">
        <v>30</v>
      </c>
      <c r="C27" s="400"/>
      <c r="D27" s="400"/>
      <c r="E27" s="400"/>
      <c r="F27" s="400"/>
      <c r="G27" s="400"/>
      <c r="H27" s="400"/>
      <c r="I27" s="400"/>
    </row>
    <row r="28" spans="1:9" x14ac:dyDescent="0.2">
      <c r="A28" s="29"/>
      <c r="B28" s="31" t="s">
        <v>28</v>
      </c>
      <c r="C28" s="32" t="s">
        <v>28</v>
      </c>
      <c r="D28" s="32" t="s">
        <v>31</v>
      </c>
      <c r="E28" s="228">
        <f>E26</f>
        <v>383.96</v>
      </c>
      <c r="F28" s="228">
        <f t="shared" ref="F28:H28" si="1">F26</f>
        <v>5.15</v>
      </c>
      <c r="G28" s="228">
        <f t="shared" si="1"/>
        <v>0</v>
      </c>
      <c r="H28" s="228">
        <f t="shared" si="1"/>
        <v>0</v>
      </c>
      <c r="I28" s="228">
        <f>SUM(E28:H28)</f>
        <v>389.11</v>
      </c>
    </row>
    <row r="29" spans="1:9" ht="17.850000000000001" customHeight="1" x14ac:dyDescent="0.2">
      <c r="A29" s="29"/>
      <c r="B29" s="399" t="s">
        <v>32</v>
      </c>
      <c r="C29" s="400"/>
      <c r="D29" s="400"/>
      <c r="E29" s="400"/>
      <c r="F29" s="400"/>
      <c r="G29" s="400"/>
      <c r="H29" s="400"/>
      <c r="I29" s="400"/>
    </row>
    <row r="30" spans="1:9" ht="45" x14ac:dyDescent="0.2">
      <c r="A30" s="29"/>
      <c r="B30" s="31">
        <v>2</v>
      </c>
      <c r="C30" s="32" t="s">
        <v>33</v>
      </c>
      <c r="D30" s="32" t="s">
        <v>34</v>
      </c>
      <c r="E30" s="228">
        <f>E28*0.4%</f>
        <v>1.54</v>
      </c>
      <c r="F30" s="228">
        <f>F28*0.4%</f>
        <v>0.02</v>
      </c>
      <c r="G30" s="228"/>
      <c r="H30" s="228"/>
      <c r="I30" s="228">
        <f>SUM(E30:H30)</f>
        <v>1.56</v>
      </c>
    </row>
    <row r="31" spans="1:9" ht="22.5" x14ac:dyDescent="0.2">
      <c r="A31" s="29"/>
      <c r="B31" s="31" t="s">
        <v>28</v>
      </c>
      <c r="C31" s="32" t="s">
        <v>28</v>
      </c>
      <c r="D31" s="32" t="s">
        <v>35</v>
      </c>
      <c r="E31" s="228">
        <f>E30</f>
        <v>1.54</v>
      </c>
      <c r="F31" s="228">
        <f>F30</f>
        <v>0.02</v>
      </c>
      <c r="G31" s="228"/>
      <c r="H31" s="228"/>
      <c r="I31" s="228">
        <f t="shared" ref="I31:I32" si="2">SUM(E31:H31)</f>
        <v>1.56</v>
      </c>
    </row>
    <row r="32" spans="1:9" x14ac:dyDescent="0.2">
      <c r="A32" s="29"/>
      <c r="B32" s="31" t="s">
        <v>28</v>
      </c>
      <c r="C32" s="32" t="s">
        <v>28</v>
      </c>
      <c r="D32" s="32" t="s">
        <v>36</v>
      </c>
      <c r="E32" s="228">
        <f>E28+E31</f>
        <v>385.5</v>
      </c>
      <c r="F32" s="228">
        <f>F28+F31</f>
        <v>5.17</v>
      </c>
      <c r="G32" s="228"/>
      <c r="H32" s="228"/>
      <c r="I32" s="228">
        <f t="shared" si="2"/>
        <v>390.67</v>
      </c>
    </row>
    <row r="33" spans="1:9" ht="17.850000000000001" customHeight="1" x14ac:dyDescent="0.2">
      <c r="A33" s="29"/>
      <c r="B33" s="399" t="s">
        <v>37</v>
      </c>
      <c r="C33" s="400"/>
      <c r="D33" s="400"/>
      <c r="E33" s="400"/>
      <c r="F33" s="400"/>
      <c r="G33" s="400"/>
      <c r="H33" s="400"/>
      <c r="I33" s="400"/>
    </row>
    <row r="34" spans="1:9" x14ac:dyDescent="0.2">
      <c r="A34" s="29"/>
      <c r="B34" s="31" t="s">
        <v>28</v>
      </c>
      <c r="C34" s="32" t="s">
        <v>28</v>
      </c>
      <c r="D34" s="32" t="s">
        <v>38</v>
      </c>
      <c r="E34" s="228">
        <f>E32</f>
        <v>385.5</v>
      </c>
      <c r="F34" s="228">
        <f>F32</f>
        <v>5.17</v>
      </c>
      <c r="G34" s="228"/>
      <c r="H34" s="228"/>
      <c r="I34" s="228">
        <f>SUM(E34:H34)</f>
        <v>390.67</v>
      </c>
    </row>
    <row r="35" spans="1:9" ht="17.850000000000001" customHeight="1" x14ac:dyDescent="0.2">
      <c r="A35" s="29"/>
      <c r="B35" s="399" t="s">
        <v>39</v>
      </c>
      <c r="C35" s="400"/>
      <c r="D35" s="400"/>
      <c r="E35" s="400"/>
      <c r="F35" s="400"/>
      <c r="G35" s="400"/>
      <c r="H35" s="400"/>
      <c r="I35" s="400"/>
    </row>
    <row r="36" spans="1:9" ht="67.5" x14ac:dyDescent="0.2">
      <c r="A36" s="29"/>
      <c r="B36" s="31">
        <v>3</v>
      </c>
      <c r="C36" s="32" t="s">
        <v>40</v>
      </c>
      <c r="D36" s="32" t="s">
        <v>1160</v>
      </c>
      <c r="E36" s="228"/>
      <c r="F36" s="228"/>
      <c r="G36" s="228"/>
      <c r="H36" s="228">
        <f>(E34+F34)*2.14%</f>
        <v>8.36</v>
      </c>
      <c r="I36" s="228">
        <f>SUM(H36)</f>
        <v>8.36</v>
      </c>
    </row>
    <row r="37" spans="1:9" ht="22.5" x14ac:dyDescent="0.2">
      <c r="A37" s="29"/>
      <c r="B37" s="31" t="s">
        <v>28</v>
      </c>
      <c r="C37" s="32" t="s">
        <v>28</v>
      </c>
      <c r="D37" s="32" t="s">
        <v>41</v>
      </c>
      <c r="E37" s="228"/>
      <c r="F37" s="228"/>
      <c r="G37" s="228"/>
      <c r="H37" s="228">
        <f>H36</f>
        <v>8.36</v>
      </c>
      <c r="I37" s="228">
        <f>SUM(H37)</f>
        <v>8.36</v>
      </c>
    </row>
    <row r="38" spans="1:9" ht="65.099999999999994" customHeight="1" x14ac:dyDescent="0.2">
      <c r="A38" s="29"/>
      <c r="B38" s="399" t="s">
        <v>42</v>
      </c>
      <c r="C38" s="400"/>
      <c r="D38" s="400"/>
      <c r="E38" s="400"/>
      <c r="F38" s="400"/>
      <c r="G38" s="400"/>
      <c r="H38" s="400"/>
      <c r="I38" s="400"/>
    </row>
    <row r="39" spans="1:9" ht="19.5" customHeight="1" x14ac:dyDescent="0.2">
      <c r="A39" s="29"/>
      <c r="B39" s="31" t="s">
        <v>174</v>
      </c>
      <c r="C39" s="227" t="s">
        <v>1147</v>
      </c>
      <c r="D39" s="227" t="s">
        <v>1056</v>
      </c>
      <c r="E39" s="228"/>
      <c r="F39" s="228"/>
      <c r="G39" s="228"/>
      <c r="H39" s="228">
        <f>ПИР!H41/1000</f>
        <v>69.319999999999993</v>
      </c>
      <c r="I39" s="228">
        <f>SUM(E39:H39)</f>
        <v>69.319999999999993</v>
      </c>
    </row>
    <row r="40" spans="1:9" ht="45" x14ac:dyDescent="0.2">
      <c r="A40" s="29"/>
      <c r="B40" s="31" t="s">
        <v>763</v>
      </c>
      <c r="C40" s="32" t="s">
        <v>1110</v>
      </c>
      <c r="D40" s="32" t="s">
        <v>43</v>
      </c>
      <c r="E40" s="228"/>
      <c r="F40" s="228"/>
      <c r="G40" s="228"/>
      <c r="H40" s="228">
        <f>I34*0.2%</f>
        <v>0.78</v>
      </c>
      <c r="I40" s="228">
        <f t="shared" ref="I40:I43" si="3">SUM(E40:H40)</f>
        <v>0.78</v>
      </c>
    </row>
    <row r="41" spans="1:9" ht="22.5" x14ac:dyDescent="0.2">
      <c r="A41" s="29"/>
      <c r="B41" s="31" t="s">
        <v>753</v>
      </c>
      <c r="C41" s="32" t="s">
        <v>1107</v>
      </c>
      <c r="D41" s="32" t="s">
        <v>44</v>
      </c>
      <c r="E41" s="228"/>
      <c r="F41" s="228"/>
      <c r="G41" s="228"/>
      <c r="H41" s="228">
        <f>(I34+I36+I39+I40)*1.02*0.01</f>
        <v>4.79</v>
      </c>
      <c r="I41" s="228">
        <f t="shared" si="3"/>
        <v>4.79</v>
      </c>
    </row>
    <row r="42" spans="1:9" ht="180" x14ac:dyDescent="0.2">
      <c r="A42" s="29"/>
      <c r="B42" s="31" t="s">
        <v>28</v>
      </c>
      <c r="C42" s="32" t="s">
        <v>28</v>
      </c>
      <c r="D42" s="32" t="s">
        <v>45</v>
      </c>
      <c r="E42" s="228">
        <f>E39+E40+E41</f>
        <v>0</v>
      </c>
      <c r="F42" s="228">
        <f t="shared" ref="F42:H42" si="4">F39+F40+F41</f>
        <v>0</v>
      </c>
      <c r="G42" s="228">
        <f t="shared" si="4"/>
        <v>0</v>
      </c>
      <c r="H42" s="228">
        <f t="shared" si="4"/>
        <v>74.89</v>
      </c>
      <c r="I42" s="228">
        <f t="shared" si="3"/>
        <v>74.89</v>
      </c>
    </row>
    <row r="43" spans="1:9" x14ac:dyDescent="0.2">
      <c r="A43" s="29"/>
      <c r="B43" s="31" t="s">
        <v>28</v>
      </c>
      <c r="C43" s="32" t="s">
        <v>28</v>
      </c>
      <c r="D43" s="32" t="s">
        <v>46</v>
      </c>
      <c r="E43" s="228">
        <f>E34+E37+E42</f>
        <v>385.5</v>
      </c>
      <c r="F43" s="228">
        <f t="shared" ref="F43:H43" si="5">F34+F37+F42</f>
        <v>5.17</v>
      </c>
      <c r="G43" s="228">
        <f t="shared" si="5"/>
        <v>0</v>
      </c>
      <c r="H43" s="228">
        <f t="shared" si="5"/>
        <v>83.25</v>
      </c>
      <c r="I43" s="228">
        <f t="shared" si="3"/>
        <v>473.92</v>
      </c>
    </row>
    <row r="44" spans="1:9" ht="17.850000000000001" customHeight="1" x14ac:dyDescent="0.2">
      <c r="A44" s="29"/>
      <c r="B44" s="399" t="s">
        <v>47</v>
      </c>
      <c r="C44" s="400"/>
      <c r="D44" s="400"/>
      <c r="E44" s="400"/>
      <c r="F44" s="400"/>
      <c r="G44" s="400"/>
      <c r="H44" s="400"/>
      <c r="I44" s="400"/>
    </row>
    <row r="45" spans="1:9" ht="45" x14ac:dyDescent="0.2">
      <c r="A45" s="29"/>
      <c r="B45" s="31" t="s">
        <v>748</v>
      </c>
      <c r="C45" s="32" t="s">
        <v>1108</v>
      </c>
      <c r="D45" s="32" t="s">
        <v>48</v>
      </c>
      <c r="E45" s="228">
        <f>E43*2%</f>
        <v>7.71</v>
      </c>
      <c r="F45" s="228">
        <f t="shared" ref="F45:H45" si="6">F43*2%</f>
        <v>0.1</v>
      </c>
      <c r="G45" s="228">
        <f t="shared" si="6"/>
        <v>0</v>
      </c>
      <c r="H45" s="228">
        <f t="shared" si="6"/>
        <v>1.67</v>
      </c>
      <c r="I45" s="228">
        <f>SUM(E45:H45)</f>
        <v>9.48</v>
      </c>
    </row>
    <row r="46" spans="1:9" x14ac:dyDescent="0.2">
      <c r="A46" s="29"/>
      <c r="B46" s="31" t="s">
        <v>28</v>
      </c>
      <c r="C46" s="32" t="s">
        <v>28</v>
      </c>
      <c r="D46" s="32" t="s">
        <v>49</v>
      </c>
      <c r="E46" s="228">
        <f>E45</f>
        <v>7.71</v>
      </c>
      <c r="F46" s="228">
        <f t="shared" ref="F46:H46" si="7">F45</f>
        <v>0.1</v>
      </c>
      <c r="G46" s="228">
        <f t="shared" si="7"/>
        <v>0</v>
      </c>
      <c r="H46" s="228">
        <f t="shared" si="7"/>
        <v>1.67</v>
      </c>
      <c r="I46" s="228">
        <f t="shared" ref="I46:I47" si="8">SUM(E46:H46)</f>
        <v>9.48</v>
      </c>
    </row>
    <row r="47" spans="1:9" ht="22.5" x14ac:dyDescent="0.2">
      <c r="A47" s="29"/>
      <c r="B47" s="31" t="s">
        <v>28</v>
      </c>
      <c r="C47" s="32" t="s">
        <v>28</v>
      </c>
      <c r="D47" s="32" t="s">
        <v>50</v>
      </c>
      <c r="E47" s="228">
        <f>E43+E46</f>
        <v>393.21</v>
      </c>
      <c r="F47" s="228">
        <f t="shared" ref="F47:H47" si="9">F43+F46</f>
        <v>5.27</v>
      </c>
      <c r="G47" s="228">
        <f t="shared" si="9"/>
        <v>0</v>
      </c>
      <c r="H47" s="228">
        <f t="shared" si="9"/>
        <v>84.92</v>
      </c>
      <c r="I47" s="228">
        <f t="shared" si="8"/>
        <v>483.4</v>
      </c>
    </row>
    <row r="48" spans="1:9" x14ac:dyDescent="0.2">
      <c r="A48" s="29"/>
      <c r="B48" s="31" t="s">
        <v>28</v>
      </c>
      <c r="C48" s="32" t="s">
        <v>28</v>
      </c>
      <c r="D48" s="32" t="s">
        <v>987</v>
      </c>
      <c r="E48" s="228">
        <f>E47</f>
        <v>393.21</v>
      </c>
      <c r="F48" s="228">
        <f>F47</f>
        <v>5.27</v>
      </c>
      <c r="G48" s="228">
        <f>G47</f>
        <v>0</v>
      </c>
      <c r="H48" s="228">
        <f>H47</f>
        <v>84.92</v>
      </c>
      <c r="I48" s="228">
        <f>SUM(E48:H48)</f>
        <v>483.4</v>
      </c>
    </row>
    <row r="49" spans="1:13" ht="123.75" hidden="1" x14ac:dyDescent="0.2">
      <c r="A49" s="29"/>
      <c r="B49" s="338">
        <v>8</v>
      </c>
      <c r="C49" s="339" t="s">
        <v>1170</v>
      </c>
      <c r="D49" s="339" t="s">
        <v>1171</v>
      </c>
      <c r="E49" s="341">
        <f>E48*6.44</f>
        <v>2532.27</v>
      </c>
      <c r="F49" s="341">
        <f>F48*6.44</f>
        <v>33.94</v>
      </c>
      <c r="G49" s="341">
        <f>G48*4.75</f>
        <v>0</v>
      </c>
      <c r="H49" s="345">
        <f>H48*12.58</f>
        <v>1068.29</v>
      </c>
      <c r="I49" s="341">
        <f>E49+F49+G49+H49</f>
        <v>3634.5</v>
      </c>
    </row>
    <row r="50" spans="1:13" hidden="1" x14ac:dyDescent="0.2">
      <c r="A50" s="29"/>
      <c r="B50" s="382"/>
      <c r="C50" s="382"/>
      <c r="D50" s="382"/>
      <c r="E50" s="382"/>
      <c r="F50" s="382"/>
      <c r="G50" s="382"/>
      <c r="H50" s="382"/>
      <c r="I50" s="382"/>
    </row>
    <row r="51" spans="1:13" hidden="1" x14ac:dyDescent="0.2">
      <c r="A51" s="29"/>
      <c r="B51" s="338"/>
      <c r="C51" s="339"/>
      <c r="D51" s="339" t="s">
        <v>1168</v>
      </c>
      <c r="E51" s="341">
        <f>E49</f>
        <v>2532.27</v>
      </c>
      <c r="F51" s="341">
        <f>F49</f>
        <v>33.94</v>
      </c>
      <c r="G51" s="341">
        <f>G49</f>
        <v>0</v>
      </c>
      <c r="H51" s="342">
        <f>H49</f>
        <v>1068.29</v>
      </c>
      <c r="I51" s="342">
        <f>I49</f>
        <v>3634.5</v>
      </c>
    </row>
    <row r="52" spans="1:13" ht="15.75" hidden="1" customHeight="1" x14ac:dyDescent="0.2">
      <c r="A52" s="29"/>
      <c r="B52" s="383" t="s">
        <v>1165</v>
      </c>
      <c r="C52" s="383"/>
      <c r="D52" s="383"/>
      <c r="E52" s="383"/>
      <c r="F52" s="383"/>
      <c r="G52" s="383"/>
      <c r="H52" s="383"/>
      <c r="I52" s="383"/>
    </row>
    <row r="53" spans="1:13" ht="22.5" hidden="1" x14ac:dyDescent="0.2">
      <c r="A53" s="29"/>
      <c r="B53" s="338">
        <v>9</v>
      </c>
      <c r="C53" s="339" t="s">
        <v>1166</v>
      </c>
      <c r="D53" s="339" t="s">
        <v>1167</v>
      </c>
      <c r="E53" s="384">
        <v>142.52000000000001</v>
      </c>
      <c r="F53" s="384"/>
      <c r="G53" s="340">
        <v>0</v>
      </c>
      <c r="H53" s="343"/>
      <c r="I53" s="343">
        <f>E53+G53</f>
        <v>142.52000000000001</v>
      </c>
    </row>
    <row r="54" spans="1:13" ht="22.5" hidden="1" x14ac:dyDescent="0.2">
      <c r="A54" s="29"/>
      <c r="B54" s="338"/>
      <c r="C54" s="339"/>
      <c r="D54" s="339" t="s">
        <v>1169</v>
      </c>
      <c r="E54" s="385">
        <f>E51+E53+F51</f>
        <v>2708.73</v>
      </c>
      <c r="F54" s="385"/>
      <c r="G54" s="341">
        <f>G51+G53</f>
        <v>0</v>
      </c>
      <c r="H54" s="342">
        <f>H51</f>
        <v>1068.29</v>
      </c>
      <c r="I54" s="342">
        <f>E54+F54+G54+H54</f>
        <v>3777.02</v>
      </c>
    </row>
    <row r="55" spans="1:13" x14ac:dyDescent="0.2">
      <c r="A55" s="29"/>
      <c r="B55" s="28"/>
      <c r="C55" s="21"/>
      <c r="D55" s="251" t="s">
        <v>1056</v>
      </c>
      <c r="E55" s="252"/>
      <c r="F55" s="252"/>
      <c r="G55" s="252"/>
      <c r="H55" s="252"/>
      <c r="I55" s="252">
        <f>I39</f>
        <v>69.319999999999993</v>
      </c>
    </row>
    <row r="56" spans="1:13" ht="42" customHeight="1" x14ac:dyDescent="0.2">
      <c r="A56" s="29"/>
      <c r="B56" s="22"/>
      <c r="C56" s="22"/>
      <c r="D56" s="22"/>
      <c r="E56" s="22"/>
      <c r="F56" s="22"/>
      <c r="G56" s="22"/>
      <c r="H56" s="22"/>
      <c r="I56" s="22"/>
    </row>
    <row r="57" spans="1:13" x14ac:dyDescent="0.2">
      <c r="B57" s="23" t="s">
        <v>6</v>
      </c>
      <c r="C57" s="22"/>
      <c r="D57" s="24"/>
      <c r="E57" s="22"/>
      <c r="F57" s="24"/>
      <c r="G57" s="25" t="s">
        <v>23</v>
      </c>
      <c r="H57" s="26"/>
      <c r="I57" s="24"/>
    </row>
    <row r="58" spans="1:13" x14ac:dyDescent="0.2">
      <c r="B58" s="22"/>
      <c r="C58" s="22"/>
      <c r="D58" s="6"/>
      <c r="E58" s="6" t="s">
        <v>7</v>
      </c>
      <c r="F58" s="6"/>
      <c r="G58" s="6"/>
      <c r="H58" s="6"/>
      <c r="I58" s="6"/>
    </row>
    <row r="59" spans="1:13" x14ac:dyDescent="0.2">
      <c r="B59" s="23" t="s">
        <v>8</v>
      </c>
      <c r="C59" s="22"/>
      <c r="D59" s="27"/>
      <c r="E59" s="22"/>
      <c r="F59" s="27"/>
      <c r="G59" s="27" t="s">
        <v>24</v>
      </c>
      <c r="H59" s="22"/>
      <c r="I59" s="24"/>
      <c r="K59" s="317"/>
      <c r="L59" s="317"/>
      <c r="M59" s="317"/>
    </row>
    <row r="60" spans="1:13" x14ac:dyDescent="0.2">
      <c r="B60" s="22"/>
      <c r="C60" s="22"/>
      <c r="D60" s="6"/>
      <c r="E60" s="6" t="s">
        <v>7</v>
      </c>
      <c r="F60" s="6"/>
      <c r="G60" s="6"/>
      <c r="H60" s="6"/>
      <c r="I60" s="6"/>
      <c r="K60" s="317"/>
      <c r="L60" s="317"/>
      <c r="M60" s="317"/>
    </row>
    <row r="61" spans="1:13" ht="27" customHeight="1" x14ac:dyDescent="0.2">
      <c r="B61" s="386" t="s">
        <v>1157</v>
      </c>
      <c r="C61" s="386"/>
      <c r="D61" s="386"/>
      <c r="E61" s="313"/>
      <c r="F61" s="314"/>
      <c r="G61" s="313" t="s">
        <v>54</v>
      </c>
      <c r="H61" s="315"/>
      <c r="I61" s="314"/>
      <c r="J61" s="316"/>
      <c r="K61" s="316"/>
      <c r="L61" s="316"/>
      <c r="M61" s="316"/>
    </row>
    <row r="62" spans="1:13" x14ac:dyDescent="0.2">
      <c r="B62" s="22"/>
      <c r="C62" s="22"/>
      <c r="D62" s="387" t="s">
        <v>9</v>
      </c>
      <c r="E62" s="387"/>
      <c r="F62" s="387"/>
      <c r="G62" s="387"/>
      <c r="H62" s="6"/>
      <c r="I62" s="6"/>
    </row>
    <row r="63" spans="1:13" x14ac:dyDescent="0.2">
      <c r="B63" s="22"/>
      <c r="C63" s="22"/>
      <c r="D63" s="22"/>
      <c r="E63" s="22"/>
      <c r="F63" s="22"/>
      <c r="G63" s="22"/>
      <c r="H63" s="22"/>
      <c r="I63" s="22"/>
    </row>
  </sheetData>
  <mergeCells count="29">
    <mergeCell ref="B38:I38"/>
    <mergeCell ref="B44:I44"/>
    <mergeCell ref="D14:H14"/>
    <mergeCell ref="B24:I24"/>
    <mergeCell ref="B27:I27"/>
    <mergeCell ref="B29:I29"/>
    <mergeCell ref="B33:I33"/>
    <mergeCell ref="C16:I16"/>
    <mergeCell ref="D62:G62"/>
    <mergeCell ref="D3:H3"/>
    <mergeCell ref="B19:B22"/>
    <mergeCell ref="C19:C22"/>
    <mergeCell ref="D19:D22"/>
    <mergeCell ref="D9:H9"/>
    <mergeCell ref="D4:H4"/>
    <mergeCell ref="D8:H8"/>
    <mergeCell ref="E20:E22"/>
    <mergeCell ref="F20:F22"/>
    <mergeCell ref="G20:G22"/>
    <mergeCell ref="H20:H22"/>
    <mergeCell ref="E19:I19"/>
    <mergeCell ref="I20:I22"/>
    <mergeCell ref="D13:H13"/>
    <mergeCell ref="B35:I35"/>
    <mergeCell ref="B50:I50"/>
    <mergeCell ref="B52:I52"/>
    <mergeCell ref="E53:F53"/>
    <mergeCell ref="E54:F54"/>
    <mergeCell ref="B61:D61"/>
  </mergeCells>
  <phoneticPr fontId="4" type="noConversion"/>
  <pageMargins left="0.33" right="0.23622047244094491" top="0.35433070866141736" bottom="0.35433070866141736" header="0.19685039370078741" footer="0.19685039370078741"/>
  <pageSetup paperSize="9" fitToHeight="0" orientation="portrait" r:id="rId1"/>
  <headerFooter alignWithMargins="0">
    <oddHeader>&amp;LГРАНД-Смета, версия 2021.2</oddHeader>
    <oddFooter>&amp;RСтраница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M62"/>
  <sheetViews>
    <sheetView showGridLines="0" topLeftCell="B38" zoomScale="110" zoomScaleNormal="110" workbookViewId="0">
      <selection activeCell="L48" sqref="L48"/>
    </sheetView>
  </sheetViews>
  <sheetFormatPr defaultRowHeight="12.75" x14ac:dyDescent="0.2"/>
  <cols>
    <col min="1" max="1" width="4.5703125" hidden="1" customWidth="1"/>
    <col min="2" max="2" width="4.42578125" customWidth="1"/>
    <col min="3" max="3" width="9.5703125" customWidth="1"/>
    <col min="4" max="4" width="31" customWidth="1"/>
    <col min="5" max="5" width="13.140625" customWidth="1"/>
    <col min="6" max="6" width="11.140625" customWidth="1"/>
    <col min="7" max="7" width="9.5703125" customWidth="1"/>
    <col min="8" max="8" width="10.140625" customWidth="1"/>
    <col min="9" max="9" width="10" customWidth="1"/>
  </cols>
  <sheetData>
    <row r="1" spans="2:9" x14ac:dyDescent="0.2">
      <c r="I1" s="5" t="s">
        <v>11</v>
      </c>
    </row>
    <row r="2" spans="2:9" x14ac:dyDescent="0.2">
      <c r="B2" s="1"/>
      <c r="C2" s="2"/>
      <c r="D2" s="3"/>
      <c r="E2" s="4"/>
      <c r="F2" s="4"/>
      <c r="G2" s="4"/>
      <c r="H2" s="4"/>
      <c r="I2" s="5" t="s">
        <v>10</v>
      </c>
    </row>
    <row r="3" spans="2:9" ht="32.25" customHeight="1" x14ac:dyDescent="0.2">
      <c r="B3" s="7"/>
      <c r="C3" s="8" t="s">
        <v>0</v>
      </c>
      <c r="D3" s="388" t="s">
        <v>53</v>
      </c>
      <c r="E3" s="388"/>
      <c r="F3" s="388"/>
      <c r="G3" s="388"/>
      <c r="H3" s="388"/>
      <c r="I3" s="9"/>
    </row>
    <row r="4" spans="2:9" x14ac:dyDescent="0.2">
      <c r="B4" s="7"/>
      <c r="C4" s="10"/>
      <c r="D4" s="391" t="s">
        <v>1</v>
      </c>
      <c r="E4" s="391"/>
      <c r="F4" s="391"/>
      <c r="G4" s="391"/>
      <c r="H4" s="391"/>
      <c r="I4" s="9"/>
    </row>
    <row r="5" spans="2:9" x14ac:dyDescent="0.2">
      <c r="B5" s="7"/>
      <c r="C5" s="10" t="s">
        <v>12</v>
      </c>
      <c r="D5" s="11"/>
      <c r="E5" s="9"/>
      <c r="F5" s="12"/>
      <c r="G5" s="9"/>
      <c r="H5" s="9"/>
      <c r="I5" s="9"/>
    </row>
    <row r="6" spans="2:9" x14ac:dyDescent="0.2">
      <c r="B6" s="7"/>
      <c r="C6" s="10"/>
      <c r="D6" s="13"/>
      <c r="E6" s="9"/>
      <c r="F6" s="12"/>
      <c r="G6" s="9"/>
      <c r="H6" s="9"/>
      <c r="I6" s="9"/>
    </row>
    <row r="7" spans="2:9" x14ac:dyDescent="0.2">
      <c r="B7" s="7"/>
      <c r="C7" s="14" t="s">
        <v>1174</v>
      </c>
      <c r="D7" s="15"/>
      <c r="E7" s="16"/>
      <c r="F7" s="17"/>
      <c r="G7" s="16"/>
      <c r="H7" s="16"/>
      <c r="I7" s="9"/>
    </row>
    <row r="8" spans="2:9" ht="27.75" customHeight="1" x14ac:dyDescent="0.2">
      <c r="B8" s="7"/>
      <c r="C8" s="10"/>
      <c r="D8" s="392"/>
      <c r="E8" s="392"/>
      <c r="F8" s="392"/>
      <c r="G8" s="392"/>
      <c r="H8" s="392"/>
      <c r="I8" s="9"/>
    </row>
    <row r="9" spans="2:9" x14ac:dyDescent="0.2">
      <c r="B9" s="7"/>
      <c r="C9" s="10"/>
      <c r="D9" s="391" t="s">
        <v>2</v>
      </c>
      <c r="E9" s="391"/>
      <c r="F9" s="391"/>
      <c r="G9" s="391"/>
      <c r="H9" s="391"/>
      <c r="I9" s="9"/>
    </row>
    <row r="10" spans="2:9" x14ac:dyDescent="0.2">
      <c r="B10" s="7"/>
      <c r="C10" s="10"/>
      <c r="D10" s="13"/>
      <c r="E10" s="9"/>
      <c r="F10" s="12"/>
      <c r="G10" s="9"/>
      <c r="H10" s="9"/>
      <c r="I10" s="9"/>
    </row>
    <row r="11" spans="2:9" x14ac:dyDescent="0.2">
      <c r="B11" s="7"/>
      <c r="C11" s="10"/>
      <c r="D11" s="13"/>
      <c r="E11" s="18"/>
      <c r="F11" s="18"/>
      <c r="G11" s="18"/>
      <c r="H11" s="18"/>
      <c r="I11" s="9"/>
    </row>
    <row r="12" spans="2:9" x14ac:dyDescent="0.2">
      <c r="B12" s="7"/>
      <c r="C12" s="10"/>
      <c r="D12" s="13"/>
      <c r="E12" s="19" t="s">
        <v>19</v>
      </c>
      <c r="F12" s="18"/>
      <c r="G12" s="18"/>
      <c r="H12" s="9"/>
      <c r="I12" s="9"/>
    </row>
    <row r="13" spans="2:9" ht="39.75" customHeight="1" x14ac:dyDescent="0.2">
      <c r="B13" s="7"/>
      <c r="C13" s="10"/>
      <c r="D13" s="392" t="s">
        <v>57</v>
      </c>
      <c r="E13" s="392"/>
      <c r="F13" s="392"/>
      <c r="G13" s="392"/>
      <c r="H13" s="392"/>
      <c r="I13" s="9"/>
    </row>
    <row r="14" spans="2:9" x14ac:dyDescent="0.2">
      <c r="B14" s="7"/>
      <c r="C14" s="10"/>
      <c r="D14" s="391" t="s">
        <v>3</v>
      </c>
      <c r="E14" s="391"/>
      <c r="F14" s="391"/>
      <c r="G14" s="391"/>
      <c r="H14" s="391"/>
      <c r="I14" s="9"/>
    </row>
    <row r="15" spans="2:9" x14ac:dyDescent="0.2">
      <c r="B15" s="7"/>
      <c r="C15" s="10"/>
      <c r="D15" s="13"/>
      <c r="E15" s="18"/>
      <c r="F15" s="18"/>
      <c r="G15" s="18"/>
      <c r="H15" s="18"/>
      <c r="I15" s="9"/>
    </row>
    <row r="16" spans="2:9" x14ac:dyDescent="0.2">
      <c r="B16" s="7"/>
      <c r="C16" s="401" t="s">
        <v>56</v>
      </c>
      <c r="D16" s="401"/>
      <c r="E16" s="401"/>
      <c r="F16" s="401"/>
      <c r="G16" s="401"/>
      <c r="H16" s="401"/>
      <c r="I16" s="401"/>
    </row>
    <row r="17" spans="1:9" x14ac:dyDescent="0.2">
      <c r="B17" s="7"/>
      <c r="C17" s="10"/>
      <c r="D17" s="13"/>
      <c r="E17" s="20"/>
      <c r="F17" s="9"/>
      <c r="G17" s="9"/>
      <c r="H17" s="9"/>
      <c r="I17" s="9"/>
    </row>
    <row r="18" spans="1:9" x14ac:dyDescent="0.2">
      <c r="B18" s="7"/>
      <c r="C18" s="10"/>
      <c r="D18" s="13"/>
      <c r="E18" s="9"/>
      <c r="F18" s="9"/>
      <c r="G18" s="9"/>
      <c r="H18" s="9"/>
      <c r="I18" s="9"/>
    </row>
    <row r="19" spans="1:9" ht="12.75" customHeight="1" x14ac:dyDescent="0.2">
      <c r="B19" s="389" t="s">
        <v>4</v>
      </c>
      <c r="C19" s="390" t="s">
        <v>13</v>
      </c>
      <c r="D19" s="389" t="s">
        <v>14</v>
      </c>
      <c r="E19" s="393" t="s">
        <v>22</v>
      </c>
      <c r="F19" s="394"/>
      <c r="G19" s="394"/>
      <c r="H19" s="394"/>
      <c r="I19" s="395"/>
    </row>
    <row r="20" spans="1:9" ht="27.75" customHeight="1" x14ac:dyDescent="0.2">
      <c r="B20" s="389"/>
      <c r="C20" s="390"/>
      <c r="D20" s="389"/>
      <c r="E20" s="389" t="s">
        <v>15</v>
      </c>
      <c r="F20" s="389" t="s">
        <v>5</v>
      </c>
      <c r="G20" s="389" t="s">
        <v>16</v>
      </c>
      <c r="H20" s="389" t="s">
        <v>17</v>
      </c>
      <c r="I20" s="396" t="s">
        <v>18</v>
      </c>
    </row>
    <row r="21" spans="1:9" ht="27.75" customHeight="1" x14ac:dyDescent="0.2">
      <c r="B21" s="389"/>
      <c r="C21" s="390"/>
      <c r="D21" s="389"/>
      <c r="E21" s="389"/>
      <c r="F21" s="389"/>
      <c r="G21" s="389"/>
      <c r="H21" s="389"/>
      <c r="I21" s="397"/>
    </row>
    <row r="22" spans="1:9" ht="27.75" customHeight="1" x14ac:dyDescent="0.2">
      <c r="B22" s="389"/>
      <c r="C22" s="390"/>
      <c r="D22" s="389"/>
      <c r="E22" s="389"/>
      <c r="F22" s="389"/>
      <c r="G22" s="389"/>
      <c r="H22" s="389"/>
      <c r="I22" s="398"/>
    </row>
    <row r="23" spans="1:9" x14ac:dyDescent="0.2">
      <c r="B23" s="30">
        <v>1</v>
      </c>
      <c r="C23" s="30">
        <v>2</v>
      </c>
      <c r="D23" s="30">
        <v>3</v>
      </c>
      <c r="E23" s="30">
        <v>4</v>
      </c>
      <c r="F23" s="30">
        <v>5</v>
      </c>
      <c r="G23" s="30">
        <v>6</v>
      </c>
      <c r="H23" s="30">
        <v>7</v>
      </c>
      <c r="I23" s="30">
        <v>8</v>
      </c>
    </row>
    <row r="24" spans="1:9" ht="17.850000000000001" customHeight="1" x14ac:dyDescent="0.2">
      <c r="A24" s="29"/>
      <c r="B24" s="402" t="s">
        <v>25</v>
      </c>
      <c r="C24" s="403"/>
      <c r="D24" s="403"/>
      <c r="E24" s="403"/>
      <c r="F24" s="403"/>
      <c r="G24" s="403"/>
      <c r="H24" s="403"/>
      <c r="I24" s="403"/>
    </row>
    <row r="25" spans="1:9" x14ac:dyDescent="0.2">
      <c r="A25" s="29"/>
      <c r="B25" s="31">
        <v>1</v>
      </c>
      <c r="C25" s="32" t="s">
        <v>26</v>
      </c>
      <c r="D25" s="32" t="s">
        <v>27</v>
      </c>
      <c r="E25" s="226">
        <v>3387.06</v>
      </c>
      <c r="F25" s="226">
        <v>47.85</v>
      </c>
      <c r="G25" s="226"/>
      <c r="H25" s="226"/>
      <c r="I25" s="226">
        <f>SUM(E25:H25)</f>
        <v>3434.91</v>
      </c>
    </row>
    <row r="26" spans="1:9" ht="22.5" x14ac:dyDescent="0.2">
      <c r="A26" s="29"/>
      <c r="B26" s="31" t="s">
        <v>28</v>
      </c>
      <c r="C26" s="32" t="s">
        <v>28</v>
      </c>
      <c r="D26" s="32" t="s">
        <v>29</v>
      </c>
      <c r="E26" s="226">
        <f>E25</f>
        <v>3387.06</v>
      </c>
      <c r="F26" s="226">
        <f t="shared" ref="F26:H26" si="0">F25</f>
        <v>47.85</v>
      </c>
      <c r="G26" s="226">
        <f t="shared" si="0"/>
        <v>0</v>
      </c>
      <c r="H26" s="226">
        <f t="shared" si="0"/>
        <v>0</v>
      </c>
      <c r="I26" s="226">
        <f>SUM(E26:H26)</f>
        <v>3434.91</v>
      </c>
    </row>
    <row r="27" spans="1:9" ht="17.850000000000001" customHeight="1" x14ac:dyDescent="0.2">
      <c r="A27" s="29"/>
      <c r="B27" s="402" t="s">
        <v>30</v>
      </c>
      <c r="C27" s="403"/>
      <c r="D27" s="403"/>
      <c r="E27" s="403"/>
      <c r="F27" s="403"/>
      <c r="G27" s="403"/>
      <c r="H27" s="403"/>
      <c r="I27" s="403"/>
    </row>
    <row r="28" spans="1:9" x14ac:dyDescent="0.2">
      <c r="A28" s="29"/>
      <c r="B28" s="31" t="s">
        <v>28</v>
      </c>
      <c r="C28" s="32" t="s">
        <v>28</v>
      </c>
      <c r="D28" s="32" t="s">
        <v>31</v>
      </c>
      <c r="E28" s="226">
        <f>E26</f>
        <v>3387.06</v>
      </c>
      <c r="F28" s="226">
        <f t="shared" ref="F28:H28" si="1">F26</f>
        <v>47.85</v>
      </c>
      <c r="G28" s="226">
        <f t="shared" si="1"/>
        <v>0</v>
      </c>
      <c r="H28" s="226">
        <f t="shared" si="1"/>
        <v>0</v>
      </c>
      <c r="I28" s="226">
        <f>SUM(E28:H28)</f>
        <v>3434.91</v>
      </c>
    </row>
    <row r="29" spans="1:9" ht="17.850000000000001" customHeight="1" x14ac:dyDescent="0.2">
      <c r="A29" s="29"/>
      <c r="B29" s="402" t="s">
        <v>32</v>
      </c>
      <c r="C29" s="403"/>
      <c r="D29" s="403"/>
      <c r="E29" s="403"/>
      <c r="F29" s="403"/>
      <c r="G29" s="403"/>
      <c r="H29" s="403"/>
      <c r="I29" s="403"/>
    </row>
    <row r="30" spans="1:9" ht="45" hidden="1" x14ac:dyDescent="0.2">
      <c r="A30" s="29"/>
      <c r="B30" s="31">
        <v>2</v>
      </c>
      <c r="C30" s="32" t="s">
        <v>33</v>
      </c>
      <c r="D30" s="32" t="s">
        <v>34</v>
      </c>
      <c r="E30" s="226">
        <v>0</v>
      </c>
      <c r="F30" s="226">
        <v>0</v>
      </c>
      <c r="G30" s="226"/>
      <c r="H30" s="226"/>
      <c r="I30" s="226">
        <f>SUM(E30:H30)</f>
        <v>0</v>
      </c>
    </row>
    <row r="31" spans="1:9" ht="22.5" hidden="1" x14ac:dyDescent="0.2">
      <c r="A31" s="29"/>
      <c r="B31" s="31" t="s">
        <v>28</v>
      </c>
      <c r="C31" s="32" t="s">
        <v>28</v>
      </c>
      <c r="D31" s="32" t="s">
        <v>35</v>
      </c>
      <c r="E31" s="226">
        <f>E30</f>
        <v>0</v>
      </c>
      <c r="F31" s="226">
        <f t="shared" ref="F31:H31" si="2">F30</f>
        <v>0</v>
      </c>
      <c r="G31" s="226">
        <f t="shared" si="2"/>
        <v>0</v>
      </c>
      <c r="H31" s="226">
        <f t="shared" si="2"/>
        <v>0</v>
      </c>
      <c r="I31" s="226">
        <f t="shared" ref="I31:I32" si="3">SUM(E31:H31)</f>
        <v>0</v>
      </c>
    </row>
    <row r="32" spans="1:9" x14ac:dyDescent="0.2">
      <c r="A32" s="29"/>
      <c r="B32" s="31" t="s">
        <v>28</v>
      </c>
      <c r="C32" s="32" t="s">
        <v>28</v>
      </c>
      <c r="D32" s="32" t="s">
        <v>36</v>
      </c>
      <c r="E32" s="226">
        <f>E28+E31</f>
        <v>3387.06</v>
      </c>
      <c r="F32" s="226">
        <f t="shared" ref="F32:H32" si="4">F28+F31</f>
        <v>47.85</v>
      </c>
      <c r="G32" s="226">
        <f t="shared" si="4"/>
        <v>0</v>
      </c>
      <c r="H32" s="226">
        <f t="shared" si="4"/>
        <v>0</v>
      </c>
      <c r="I32" s="226">
        <f t="shared" si="3"/>
        <v>3434.91</v>
      </c>
    </row>
    <row r="33" spans="1:13" ht="17.850000000000001" customHeight="1" x14ac:dyDescent="0.2">
      <c r="A33" s="29"/>
      <c r="B33" s="402" t="s">
        <v>37</v>
      </c>
      <c r="C33" s="403"/>
      <c r="D33" s="403"/>
      <c r="E33" s="403"/>
      <c r="F33" s="403"/>
      <c r="G33" s="403"/>
      <c r="H33" s="403"/>
      <c r="I33" s="403"/>
    </row>
    <row r="34" spans="1:13" x14ac:dyDescent="0.2">
      <c r="A34" s="29"/>
      <c r="B34" s="31" t="s">
        <v>28</v>
      </c>
      <c r="C34" s="32" t="s">
        <v>28</v>
      </c>
      <c r="D34" s="32" t="s">
        <v>38</v>
      </c>
      <c r="E34" s="226">
        <f>E32</f>
        <v>3387.06</v>
      </c>
      <c r="F34" s="226">
        <f t="shared" ref="F34:H34" si="5">F32</f>
        <v>47.85</v>
      </c>
      <c r="G34" s="226">
        <f t="shared" si="5"/>
        <v>0</v>
      </c>
      <c r="H34" s="226">
        <f t="shared" si="5"/>
        <v>0</v>
      </c>
      <c r="I34" s="226">
        <f>SUM(E34:H34)</f>
        <v>3434.91</v>
      </c>
      <c r="K34" s="229"/>
      <c r="L34" s="229"/>
      <c r="M34" s="229"/>
    </row>
    <row r="35" spans="1:13" ht="17.850000000000001" customHeight="1" x14ac:dyDescent="0.2">
      <c r="A35" s="29"/>
      <c r="B35" s="402" t="s">
        <v>39</v>
      </c>
      <c r="C35" s="403"/>
      <c r="D35" s="403"/>
      <c r="E35" s="403"/>
      <c r="F35" s="403"/>
      <c r="G35" s="403"/>
      <c r="H35" s="403"/>
      <c r="I35" s="403"/>
    </row>
    <row r="36" spans="1:13" ht="67.5" x14ac:dyDescent="0.2">
      <c r="A36" s="29"/>
      <c r="B36" s="31" t="s">
        <v>180</v>
      </c>
      <c r="C36" s="32" t="s">
        <v>40</v>
      </c>
      <c r="D36" s="32" t="s">
        <v>1160</v>
      </c>
      <c r="E36" s="226"/>
      <c r="F36" s="226"/>
      <c r="G36" s="226"/>
      <c r="H36" s="226">
        <f>(E34+F34)*2.14%</f>
        <v>73.510000000000005</v>
      </c>
      <c r="I36" s="226">
        <f>SUM(E36:H36)</f>
        <v>73.510000000000005</v>
      </c>
    </row>
    <row r="37" spans="1:13" ht="22.5" x14ac:dyDescent="0.2">
      <c r="A37" s="29"/>
      <c r="B37" s="31" t="s">
        <v>28</v>
      </c>
      <c r="C37" s="32" t="s">
        <v>28</v>
      </c>
      <c r="D37" s="32" t="s">
        <v>41</v>
      </c>
      <c r="E37" s="226"/>
      <c r="F37" s="226"/>
      <c r="G37" s="226"/>
      <c r="H37" s="226">
        <f>H36</f>
        <v>73.510000000000005</v>
      </c>
      <c r="I37" s="226">
        <f>SUM(E37:H37)</f>
        <v>73.510000000000005</v>
      </c>
    </row>
    <row r="38" spans="1:13" ht="65.099999999999994" customHeight="1" x14ac:dyDescent="0.2">
      <c r="A38" s="29"/>
      <c r="B38" s="402" t="s">
        <v>42</v>
      </c>
      <c r="C38" s="403"/>
      <c r="D38" s="403"/>
      <c r="E38" s="403"/>
      <c r="F38" s="403"/>
      <c r="G38" s="403"/>
      <c r="H38" s="403"/>
      <c r="I38" s="403"/>
    </row>
    <row r="39" spans="1:13" ht="27.6" customHeight="1" x14ac:dyDescent="0.2">
      <c r="A39" s="29"/>
      <c r="B39" s="31" t="s">
        <v>178</v>
      </c>
      <c r="C39" s="227" t="s">
        <v>1147</v>
      </c>
      <c r="D39" s="227" t="s">
        <v>1056</v>
      </c>
      <c r="E39" s="226"/>
      <c r="F39" s="226"/>
      <c r="G39" s="226"/>
      <c r="H39" s="226">
        <f>ПИР!H40/1000</f>
        <v>323.04000000000002</v>
      </c>
      <c r="I39" s="226">
        <f>SUM(E39:H39)</f>
        <v>323.04000000000002</v>
      </c>
    </row>
    <row r="40" spans="1:13" ht="45" x14ac:dyDescent="0.2">
      <c r="A40" s="29"/>
      <c r="B40" s="31" t="s">
        <v>174</v>
      </c>
      <c r="C40" s="32" t="s">
        <v>1110</v>
      </c>
      <c r="D40" s="32" t="s">
        <v>43</v>
      </c>
      <c r="E40" s="226"/>
      <c r="F40" s="226"/>
      <c r="G40" s="226"/>
      <c r="H40" s="226">
        <f>I34*0.2%</f>
        <v>6.87</v>
      </c>
      <c r="I40" s="226">
        <f t="shared" ref="I40:I43" si="6">SUM(E40:H40)</f>
        <v>6.87</v>
      </c>
    </row>
    <row r="41" spans="1:13" ht="22.5" x14ac:dyDescent="0.2">
      <c r="A41" s="29"/>
      <c r="B41" s="31" t="s">
        <v>763</v>
      </c>
      <c r="C41" s="32" t="s">
        <v>1107</v>
      </c>
      <c r="D41" s="32" t="s">
        <v>44</v>
      </c>
      <c r="E41" s="226"/>
      <c r="F41" s="226"/>
      <c r="G41" s="226"/>
      <c r="H41" s="226">
        <f>(I34+I37+I39+I40)*1.02*0.01</f>
        <v>39.15</v>
      </c>
      <c r="I41" s="226">
        <f t="shared" si="6"/>
        <v>39.15</v>
      </c>
    </row>
    <row r="42" spans="1:13" ht="180" x14ac:dyDescent="0.2">
      <c r="A42" s="29"/>
      <c r="B42" s="31" t="s">
        <v>28</v>
      </c>
      <c r="C42" s="32" t="s">
        <v>28</v>
      </c>
      <c r="D42" s="32" t="s">
        <v>45</v>
      </c>
      <c r="E42" s="226">
        <f>SUM(E39:E41)</f>
        <v>0</v>
      </c>
      <c r="F42" s="226">
        <f t="shared" ref="F42:H42" si="7">SUM(F39:F41)</f>
        <v>0</v>
      </c>
      <c r="G42" s="226">
        <f t="shared" si="7"/>
        <v>0</v>
      </c>
      <c r="H42" s="226">
        <f t="shared" si="7"/>
        <v>369.06</v>
      </c>
      <c r="I42" s="226">
        <f t="shared" si="6"/>
        <v>369.06</v>
      </c>
    </row>
    <row r="43" spans="1:13" x14ac:dyDescent="0.2">
      <c r="A43" s="29"/>
      <c r="B43" s="31" t="s">
        <v>28</v>
      </c>
      <c r="C43" s="32" t="s">
        <v>28</v>
      </c>
      <c r="D43" s="32" t="s">
        <v>46</v>
      </c>
      <c r="E43" s="226">
        <f>E34+E37+E42</f>
        <v>3387.06</v>
      </c>
      <c r="F43" s="226">
        <f t="shared" ref="F43:H43" si="8">F34+F37+F42</f>
        <v>47.85</v>
      </c>
      <c r="G43" s="226">
        <f t="shared" si="8"/>
        <v>0</v>
      </c>
      <c r="H43" s="226">
        <f t="shared" si="8"/>
        <v>442.57</v>
      </c>
      <c r="I43" s="226">
        <f t="shared" si="6"/>
        <v>3877.48</v>
      </c>
    </row>
    <row r="44" spans="1:13" ht="17.850000000000001" customHeight="1" x14ac:dyDescent="0.2">
      <c r="A44" s="29"/>
      <c r="B44" s="402" t="s">
        <v>47</v>
      </c>
      <c r="C44" s="403"/>
      <c r="D44" s="403"/>
      <c r="E44" s="403"/>
      <c r="F44" s="403"/>
      <c r="G44" s="403"/>
      <c r="H44" s="403"/>
      <c r="I44" s="403"/>
    </row>
    <row r="45" spans="1:13" ht="45" x14ac:dyDescent="0.2">
      <c r="A45" s="29"/>
      <c r="B45" s="31" t="s">
        <v>753</v>
      </c>
      <c r="C45" s="32" t="s">
        <v>1108</v>
      </c>
      <c r="D45" s="32" t="s">
        <v>48</v>
      </c>
      <c r="E45" s="226">
        <f>E43*2%</f>
        <v>67.739999999999995</v>
      </c>
      <c r="F45" s="226">
        <f t="shared" ref="F45:H45" si="9">F43*2%</f>
        <v>0.96</v>
      </c>
      <c r="G45" s="226">
        <f t="shared" si="9"/>
        <v>0</v>
      </c>
      <c r="H45" s="226">
        <f t="shared" si="9"/>
        <v>8.85</v>
      </c>
      <c r="I45" s="226">
        <f>SUM(E45:H45)</f>
        <v>77.55</v>
      </c>
    </row>
    <row r="46" spans="1:13" x14ac:dyDescent="0.2">
      <c r="A46" s="29"/>
      <c r="B46" s="31" t="s">
        <v>28</v>
      </c>
      <c r="C46" s="32" t="s">
        <v>28</v>
      </c>
      <c r="D46" s="32" t="s">
        <v>49</v>
      </c>
      <c r="E46" s="226">
        <f>E45</f>
        <v>67.739999999999995</v>
      </c>
      <c r="F46" s="226">
        <f t="shared" ref="F46:H46" si="10">F45</f>
        <v>0.96</v>
      </c>
      <c r="G46" s="226">
        <f t="shared" si="10"/>
        <v>0</v>
      </c>
      <c r="H46" s="226">
        <f t="shared" si="10"/>
        <v>8.85</v>
      </c>
      <c r="I46" s="226">
        <f t="shared" ref="I46:I47" si="11">SUM(E46:H46)</f>
        <v>77.55</v>
      </c>
    </row>
    <row r="47" spans="1:13" ht="22.5" x14ac:dyDescent="0.2">
      <c r="A47" s="29"/>
      <c r="B47" s="31" t="s">
        <v>28</v>
      </c>
      <c r="C47" s="32" t="s">
        <v>28</v>
      </c>
      <c r="D47" s="32" t="s">
        <v>50</v>
      </c>
      <c r="E47" s="226">
        <f>E43+E46</f>
        <v>3454.8</v>
      </c>
      <c r="F47" s="226">
        <f t="shared" ref="F47:H47" si="12">F43+F46</f>
        <v>48.81</v>
      </c>
      <c r="G47" s="226">
        <f t="shared" si="12"/>
        <v>0</v>
      </c>
      <c r="H47" s="226">
        <f t="shared" si="12"/>
        <v>451.42</v>
      </c>
      <c r="I47" s="226">
        <f t="shared" si="11"/>
        <v>3955.03</v>
      </c>
    </row>
    <row r="48" spans="1:13" ht="17.850000000000001" customHeight="1" x14ac:dyDescent="0.2">
      <c r="A48" s="29"/>
      <c r="B48" s="402" t="s">
        <v>51</v>
      </c>
      <c r="C48" s="403"/>
      <c r="D48" s="403"/>
      <c r="E48" s="403"/>
      <c r="F48" s="403"/>
      <c r="G48" s="403"/>
      <c r="H48" s="403"/>
      <c r="I48" s="403"/>
    </row>
    <row r="49" spans="1:12" ht="45" hidden="1" x14ac:dyDescent="0.2">
      <c r="A49" s="29"/>
      <c r="B49" s="346" t="s">
        <v>741</v>
      </c>
      <c r="C49" s="347" t="s">
        <v>1109</v>
      </c>
      <c r="D49" s="347" t="s">
        <v>1057</v>
      </c>
      <c r="E49" s="348">
        <f>E47*20%</f>
        <v>690.96</v>
      </c>
      <c r="F49" s="348">
        <f t="shared" ref="F49:H49" si="13">F47*20%</f>
        <v>9.76</v>
      </c>
      <c r="G49" s="348">
        <f t="shared" si="13"/>
        <v>0</v>
      </c>
      <c r="H49" s="348">
        <f t="shared" si="13"/>
        <v>90.28</v>
      </c>
      <c r="I49" s="348">
        <f>SUM(E49:H49)</f>
        <v>791</v>
      </c>
      <c r="J49" s="352" t="s">
        <v>1172</v>
      </c>
    </row>
    <row r="50" spans="1:12" ht="30.75" customHeight="1" x14ac:dyDescent="0.2">
      <c r="A50" s="29"/>
      <c r="B50" s="338">
        <v>7</v>
      </c>
      <c r="C50" s="339" t="s">
        <v>1173</v>
      </c>
      <c r="D50" s="339" t="s">
        <v>1167</v>
      </c>
      <c r="E50" s="404">
        <v>247.53</v>
      </c>
      <c r="F50" s="405"/>
      <c r="G50" s="351"/>
      <c r="H50" s="351"/>
      <c r="I50" s="351">
        <f>E50</f>
        <v>247.53</v>
      </c>
    </row>
    <row r="51" spans="1:12" hidden="1" x14ac:dyDescent="0.2">
      <c r="A51" s="29"/>
      <c r="B51" s="349"/>
      <c r="C51" s="350"/>
      <c r="D51" s="350"/>
      <c r="E51" s="406">
        <f>E50+E47+F47</f>
        <v>3751.14</v>
      </c>
      <c r="F51" s="407"/>
      <c r="G51" s="226">
        <f t="shared" ref="G51" si="14">G49</f>
        <v>0</v>
      </c>
      <c r="H51" s="226"/>
      <c r="I51" s="226">
        <f t="shared" ref="I51" si="15">SUM(E51:H51)</f>
        <v>3751.14</v>
      </c>
    </row>
    <row r="52" spans="1:12" x14ac:dyDescent="0.2">
      <c r="A52" s="29"/>
      <c r="B52" s="367" t="s">
        <v>28</v>
      </c>
      <c r="C52" s="368" t="s">
        <v>28</v>
      </c>
      <c r="D52" s="368" t="s">
        <v>52</v>
      </c>
      <c r="E52" s="406">
        <f>E47+E50+F47</f>
        <v>3751.14</v>
      </c>
      <c r="F52" s="407"/>
      <c r="G52" s="226">
        <f>G47+G49</f>
        <v>0</v>
      </c>
      <c r="H52" s="226">
        <f>H47</f>
        <v>451.42</v>
      </c>
      <c r="I52" s="226">
        <f>SUM(E52:H52)</f>
        <v>4202.5600000000004</v>
      </c>
      <c r="J52" s="375"/>
    </row>
    <row r="53" spans="1:12" s="317" customFormat="1" x14ac:dyDescent="0.2">
      <c r="A53" s="372"/>
      <c r="B53" s="373" t="s">
        <v>28</v>
      </c>
      <c r="C53" s="374" t="s">
        <v>28</v>
      </c>
      <c r="D53" s="372"/>
      <c r="E53" s="344"/>
      <c r="F53" s="344"/>
      <c r="G53" s="344"/>
      <c r="H53" s="344"/>
      <c r="I53" s="344"/>
    </row>
    <row r="54" spans="1:12" ht="46.5" customHeight="1" x14ac:dyDescent="0.2">
      <c r="A54" s="29"/>
      <c r="B54" s="369"/>
      <c r="C54" s="370"/>
      <c r="D54" s="371"/>
      <c r="E54" s="22"/>
      <c r="F54" s="22"/>
      <c r="G54" s="22"/>
      <c r="H54" s="22"/>
      <c r="I54" s="22"/>
    </row>
    <row r="55" spans="1:12" x14ac:dyDescent="0.2">
      <c r="B55" s="22"/>
      <c r="C55" s="22"/>
      <c r="D55" s="22"/>
    </row>
    <row r="56" spans="1:12" x14ac:dyDescent="0.2">
      <c r="B56" s="23" t="s">
        <v>6</v>
      </c>
      <c r="C56" s="22"/>
      <c r="D56" s="24"/>
      <c r="E56" s="22"/>
      <c r="F56" s="24"/>
      <c r="G56" s="25" t="s">
        <v>23</v>
      </c>
      <c r="H56" s="26"/>
      <c r="I56" s="24"/>
    </row>
    <row r="57" spans="1:12" x14ac:dyDescent="0.2">
      <c r="B57" s="22"/>
      <c r="C57" s="22"/>
      <c r="D57" s="6"/>
      <c r="E57" s="6" t="s">
        <v>7</v>
      </c>
      <c r="F57" s="6"/>
      <c r="G57" s="6"/>
      <c r="H57" s="6"/>
      <c r="I57" s="6"/>
    </row>
    <row r="58" spans="1:12" x14ac:dyDescent="0.2">
      <c r="B58" s="23" t="s">
        <v>8</v>
      </c>
      <c r="C58" s="22"/>
      <c r="D58" s="27"/>
      <c r="E58" s="22"/>
      <c r="F58" s="27"/>
      <c r="G58" s="27" t="s">
        <v>24</v>
      </c>
      <c r="H58" s="22"/>
      <c r="I58" s="24"/>
    </row>
    <row r="59" spans="1:12" ht="31.5" customHeight="1" x14ac:dyDescent="0.2">
      <c r="B59" s="22"/>
      <c r="C59" s="22"/>
      <c r="D59" s="6"/>
      <c r="E59" s="6" t="s">
        <v>7</v>
      </c>
      <c r="F59" s="6"/>
      <c r="G59" s="6"/>
      <c r="H59" s="6"/>
      <c r="I59" s="6"/>
      <c r="J59" s="317"/>
      <c r="K59" s="317"/>
      <c r="L59" s="317"/>
    </row>
    <row r="60" spans="1:12" x14ac:dyDescent="0.2">
      <c r="B60" s="386" t="s">
        <v>1157</v>
      </c>
      <c r="C60" s="386"/>
      <c r="D60" s="386"/>
      <c r="E60" s="313"/>
      <c r="F60" s="314"/>
      <c r="G60" s="313" t="s">
        <v>55</v>
      </c>
      <c r="H60" s="315"/>
      <c r="I60" s="314"/>
      <c r="J60" s="317"/>
      <c r="K60" s="317"/>
      <c r="L60" s="317"/>
    </row>
    <row r="61" spans="1:12" x14ac:dyDescent="0.2">
      <c r="B61" s="318"/>
      <c r="C61" s="318"/>
      <c r="D61" s="333" t="s">
        <v>9</v>
      </c>
      <c r="E61" s="22"/>
      <c r="F61" s="22"/>
      <c r="G61" s="22"/>
      <c r="H61" s="22"/>
      <c r="I61" s="22"/>
    </row>
    <row r="62" spans="1:12" x14ac:dyDescent="0.2">
      <c r="B62" s="22"/>
      <c r="C62" s="22"/>
      <c r="D62" s="22"/>
    </row>
  </sheetData>
  <mergeCells count="28">
    <mergeCell ref="D13:H13"/>
    <mergeCell ref="B35:I35"/>
    <mergeCell ref="D3:H3"/>
    <mergeCell ref="B19:B22"/>
    <mergeCell ref="C19:C22"/>
    <mergeCell ref="D19:D22"/>
    <mergeCell ref="D9:H9"/>
    <mergeCell ref="D4:H4"/>
    <mergeCell ref="D8:H8"/>
    <mergeCell ref="E20:E22"/>
    <mergeCell ref="F20:F22"/>
    <mergeCell ref="D14:H14"/>
    <mergeCell ref="C16:I16"/>
    <mergeCell ref="G20:G22"/>
    <mergeCell ref="H20:H22"/>
    <mergeCell ref="E19:I19"/>
    <mergeCell ref="I20:I22"/>
    <mergeCell ref="B60:D60"/>
    <mergeCell ref="B24:I24"/>
    <mergeCell ref="B27:I27"/>
    <mergeCell ref="B29:I29"/>
    <mergeCell ref="B33:I33"/>
    <mergeCell ref="E50:F50"/>
    <mergeCell ref="E52:F52"/>
    <mergeCell ref="E51:F51"/>
    <mergeCell ref="B38:I38"/>
    <mergeCell ref="B44:I44"/>
    <mergeCell ref="B48:I48"/>
  </mergeCells>
  <pageMargins left="0.33" right="0.23622047244094491" top="0.35433070866141736" bottom="0.35433070866141736" header="0.19685039370078741" footer="0.19685039370078741"/>
  <pageSetup paperSize="9" fitToHeight="0" orientation="portrait" r:id="rId1"/>
  <headerFooter alignWithMargins="0">
    <oddHeader>&amp;LГРАНД-Смета, версия 2021.2</oddHeader>
    <oddFooter>&amp;RСтраница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showGridLines="0" topLeftCell="B19" zoomScale="115" zoomScaleNormal="115" workbookViewId="0">
      <selection activeCell="G36" sqref="G36"/>
    </sheetView>
  </sheetViews>
  <sheetFormatPr defaultRowHeight="12.75" x14ac:dyDescent="0.2"/>
  <cols>
    <col min="1" max="1" width="0" hidden="1" customWidth="1"/>
    <col min="2" max="2" width="5.5703125" customWidth="1"/>
    <col min="3" max="3" width="17" customWidth="1"/>
    <col min="4" max="4" width="37.85546875" customWidth="1"/>
    <col min="5" max="5" width="17.5703125" customWidth="1"/>
    <col min="6" max="6" width="15" customWidth="1"/>
    <col min="7" max="7" width="15.28515625" customWidth="1"/>
    <col min="8" max="8" width="13.85546875" customWidth="1"/>
    <col min="9" max="9" width="15.5703125" customWidth="1"/>
  </cols>
  <sheetData>
    <row r="1" spans="2:9" x14ac:dyDescent="0.2">
      <c r="I1" s="5" t="s">
        <v>90</v>
      </c>
    </row>
    <row r="2" spans="2:9" x14ac:dyDescent="0.2">
      <c r="B2" s="48"/>
      <c r="C2" s="2"/>
      <c r="D2" s="3"/>
      <c r="E2" s="4"/>
      <c r="F2" s="4"/>
      <c r="G2" s="4"/>
      <c r="H2" s="4"/>
      <c r="I2" s="5" t="s">
        <v>10</v>
      </c>
    </row>
    <row r="3" spans="2:9" ht="30" customHeight="1" x14ac:dyDescent="0.2">
      <c r="B3" s="48"/>
      <c r="C3" s="408" t="s">
        <v>20</v>
      </c>
      <c r="D3" s="408"/>
      <c r="E3" s="408"/>
      <c r="F3" s="408"/>
      <c r="G3" s="408"/>
      <c r="H3" s="408"/>
      <c r="I3" s="64"/>
    </row>
    <row r="4" spans="2:9" x14ac:dyDescent="0.2">
      <c r="B4" s="48"/>
      <c r="C4" s="2"/>
      <c r="D4" s="415" t="s">
        <v>3</v>
      </c>
      <c r="E4" s="415"/>
      <c r="F4" s="415"/>
      <c r="G4" s="415"/>
      <c r="H4" s="4"/>
      <c r="I4" s="4"/>
    </row>
    <row r="5" spans="2:9" ht="27" customHeight="1" x14ac:dyDescent="0.2">
      <c r="B5" s="48"/>
      <c r="C5" s="408" t="s">
        <v>20</v>
      </c>
      <c r="D5" s="408"/>
      <c r="E5" s="408"/>
      <c r="F5" s="408"/>
      <c r="G5" s="408"/>
      <c r="H5" s="408"/>
      <c r="I5" s="4"/>
    </row>
    <row r="6" spans="2:9" x14ac:dyDescent="0.2">
      <c r="B6" s="48"/>
      <c r="C6" s="2"/>
      <c r="D6" s="415" t="s">
        <v>89</v>
      </c>
      <c r="E6" s="415"/>
      <c r="F6" s="415"/>
      <c r="G6" s="415"/>
      <c r="H6" s="4"/>
      <c r="I6" s="4"/>
    </row>
    <row r="7" spans="2:9" x14ac:dyDescent="0.2">
      <c r="B7" s="48"/>
      <c r="C7" s="2"/>
      <c r="D7" s="63"/>
      <c r="E7" s="4"/>
      <c r="F7" s="4"/>
      <c r="G7" s="4"/>
      <c r="H7" s="4"/>
      <c r="I7" s="4"/>
    </row>
    <row r="8" spans="2:9" x14ac:dyDescent="0.2">
      <c r="B8" s="48"/>
      <c r="C8" s="2"/>
      <c r="D8" s="3"/>
      <c r="E8" s="62" t="s">
        <v>88</v>
      </c>
      <c r="G8" s="4"/>
      <c r="H8" s="4"/>
      <c r="I8" s="4"/>
    </row>
    <row r="9" spans="2:9" x14ac:dyDescent="0.2">
      <c r="B9" s="48"/>
      <c r="C9" s="2"/>
      <c r="D9" s="3"/>
      <c r="E9" s="4"/>
      <c r="F9" s="4"/>
      <c r="G9" s="4"/>
      <c r="H9" s="4"/>
      <c r="I9" s="4"/>
    </row>
    <row r="10" spans="2:9" x14ac:dyDescent="0.2">
      <c r="C10" s="61" t="s">
        <v>87</v>
      </c>
      <c r="D10" s="409" t="s">
        <v>28</v>
      </c>
      <c r="E10" s="409"/>
      <c r="F10" s="409"/>
      <c r="G10" s="409"/>
      <c r="H10" s="409"/>
      <c r="I10" s="61"/>
    </row>
    <row r="11" spans="2:9" x14ac:dyDescent="0.2">
      <c r="B11" s="416" t="s">
        <v>86</v>
      </c>
      <c r="C11" s="416"/>
      <c r="D11" s="416"/>
      <c r="E11" s="416"/>
      <c r="F11" s="416"/>
      <c r="G11" s="416"/>
      <c r="H11" s="416"/>
      <c r="I11" s="416"/>
    </row>
    <row r="12" spans="2:9" x14ac:dyDescent="0.2">
      <c r="B12" s="48"/>
      <c r="C12" s="60" t="s">
        <v>85</v>
      </c>
      <c r="D12" s="59"/>
      <c r="E12" s="58"/>
      <c r="F12" s="58"/>
      <c r="G12" s="57">
        <v>389.11</v>
      </c>
      <c r="H12" s="56" t="s">
        <v>84</v>
      </c>
      <c r="I12" s="4"/>
    </row>
    <row r="13" spans="2:9" x14ac:dyDescent="0.2">
      <c r="B13" s="48"/>
      <c r="C13" s="2"/>
      <c r="E13" s="54"/>
      <c r="F13" s="4"/>
      <c r="G13" s="4"/>
      <c r="H13" s="4"/>
      <c r="I13" s="4"/>
    </row>
    <row r="14" spans="2:9" ht="14.25" customHeight="1" x14ac:dyDescent="0.2">
      <c r="B14" s="48"/>
      <c r="C14" s="55" t="s">
        <v>83</v>
      </c>
      <c r="E14" s="54"/>
      <c r="F14" s="4"/>
      <c r="G14" s="4"/>
      <c r="H14" s="4"/>
      <c r="I14" s="4"/>
    </row>
    <row r="15" spans="2:9" x14ac:dyDescent="0.2">
      <c r="B15" s="48"/>
      <c r="C15" s="53" t="s">
        <v>81</v>
      </c>
      <c r="E15" s="52"/>
      <c r="F15" s="51"/>
      <c r="G15" s="50"/>
      <c r="H15" s="4"/>
      <c r="I15" s="4"/>
    </row>
    <row r="16" spans="2:9" x14ac:dyDescent="0.2">
      <c r="B16" s="48"/>
      <c r="C16" s="48" t="s">
        <v>82</v>
      </c>
      <c r="E16" s="54"/>
      <c r="F16" s="4"/>
      <c r="G16" s="4"/>
      <c r="H16" s="4"/>
      <c r="I16" s="4"/>
    </row>
    <row r="17" spans="2:9" x14ac:dyDescent="0.2">
      <c r="B17" s="48"/>
      <c r="C17" s="53" t="s">
        <v>81</v>
      </c>
      <c r="E17" s="52"/>
      <c r="F17" s="51"/>
      <c r="G17" s="50"/>
      <c r="H17" s="4"/>
      <c r="I17" s="4"/>
    </row>
    <row r="18" spans="2:9" x14ac:dyDescent="0.2">
      <c r="B18" s="48"/>
      <c r="C18" s="49" t="s">
        <v>80</v>
      </c>
      <c r="D18" s="49"/>
      <c r="E18" s="49"/>
      <c r="F18" s="49"/>
      <c r="G18" s="4"/>
      <c r="H18" s="4"/>
      <c r="I18" s="4"/>
    </row>
    <row r="19" spans="2:9" x14ac:dyDescent="0.2">
      <c r="B19" s="48"/>
      <c r="C19" s="2"/>
      <c r="D19" s="3"/>
      <c r="E19" s="4"/>
      <c r="F19" s="4"/>
      <c r="G19" s="4"/>
      <c r="H19" s="4"/>
      <c r="I19" s="4"/>
    </row>
    <row r="20" spans="2:9" x14ac:dyDescent="0.2">
      <c r="B20" s="410" t="s">
        <v>4</v>
      </c>
      <c r="C20" s="411" t="s">
        <v>13</v>
      </c>
      <c r="D20" s="410" t="s">
        <v>79</v>
      </c>
      <c r="E20" s="412" t="s">
        <v>22</v>
      </c>
      <c r="F20" s="413"/>
      <c r="G20" s="413"/>
      <c r="H20" s="413"/>
      <c r="I20" s="414"/>
    </row>
    <row r="21" spans="2:9" ht="20.25" customHeight="1" x14ac:dyDescent="0.2">
      <c r="B21" s="410"/>
      <c r="C21" s="411"/>
      <c r="D21" s="410"/>
      <c r="E21" s="410" t="s">
        <v>78</v>
      </c>
      <c r="F21" s="410" t="s">
        <v>5</v>
      </c>
      <c r="G21" s="410" t="s">
        <v>16</v>
      </c>
      <c r="H21" s="410" t="s">
        <v>17</v>
      </c>
      <c r="I21" s="410" t="s">
        <v>18</v>
      </c>
    </row>
    <row r="22" spans="2:9" ht="30.75" customHeight="1" x14ac:dyDescent="0.2">
      <c r="B22" s="410"/>
      <c r="C22" s="411"/>
      <c r="D22" s="410"/>
      <c r="E22" s="410"/>
      <c r="F22" s="410"/>
      <c r="G22" s="410"/>
      <c r="H22" s="410"/>
      <c r="I22" s="410"/>
    </row>
    <row r="23" spans="2:9" ht="39.75" customHeight="1" x14ac:dyDescent="0.2">
      <c r="B23" s="410"/>
      <c r="C23" s="411"/>
      <c r="D23" s="410"/>
      <c r="E23" s="410"/>
      <c r="F23" s="410"/>
      <c r="G23" s="410"/>
      <c r="H23" s="410"/>
      <c r="I23" s="410"/>
    </row>
    <row r="24" spans="2:9" x14ac:dyDescent="0.2">
      <c r="B24" s="47">
        <v>1</v>
      </c>
      <c r="C24" s="47">
        <v>2</v>
      </c>
      <c r="D24" s="47">
        <v>3</v>
      </c>
      <c r="E24" s="47">
        <v>4</v>
      </c>
      <c r="F24" s="47">
        <v>5</v>
      </c>
      <c r="G24" s="47">
        <v>6</v>
      </c>
      <c r="H24" s="47">
        <v>7</v>
      </c>
      <c r="I24" s="47">
        <v>8</v>
      </c>
    </row>
    <row r="25" spans="2:9" ht="21" customHeight="1" x14ac:dyDescent="0.2">
      <c r="B25" s="418" t="s">
        <v>77</v>
      </c>
      <c r="C25" s="419"/>
      <c r="D25" s="419"/>
      <c r="E25" s="419"/>
      <c r="F25" s="419"/>
      <c r="G25" s="419"/>
      <c r="H25" s="419"/>
      <c r="I25" s="419"/>
    </row>
    <row r="26" spans="2:9" x14ac:dyDescent="0.2">
      <c r="B26" s="46">
        <v>1</v>
      </c>
      <c r="C26" s="45" t="s">
        <v>76</v>
      </c>
      <c r="D26" s="44" t="s">
        <v>75</v>
      </c>
      <c r="E26" s="43">
        <v>342.39</v>
      </c>
      <c r="F26" s="43">
        <v>5.15</v>
      </c>
      <c r="G26" s="43"/>
      <c r="H26" s="43"/>
      <c r="I26" s="43">
        <v>347.54</v>
      </c>
    </row>
    <row r="27" spans="2:9" x14ac:dyDescent="0.2">
      <c r="B27" s="46">
        <v>2</v>
      </c>
      <c r="C27" s="45" t="s">
        <v>74</v>
      </c>
      <c r="D27" s="44" t="s">
        <v>73</v>
      </c>
      <c r="E27" s="43">
        <v>8.1300000000000008</v>
      </c>
      <c r="F27" s="43"/>
      <c r="G27" s="43"/>
      <c r="H27" s="43"/>
      <c r="I27" s="43">
        <v>8.1300000000000008</v>
      </c>
    </row>
    <row r="28" spans="2:9" ht="25.5" x14ac:dyDescent="0.2">
      <c r="B28" s="46">
        <v>3</v>
      </c>
      <c r="C28" s="45" t="s">
        <v>72</v>
      </c>
      <c r="D28" s="44" t="s">
        <v>71</v>
      </c>
      <c r="E28" s="43">
        <v>16.05</v>
      </c>
      <c r="F28" s="43"/>
      <c r="G28" s="43"/>
      <c r="H28" s="43"/>
      <c r="I28" s="43">
        <v>16.05</v>
      </c>
    </row>
    <row r="29" spans="2:9" ht="25.5" x14ac:dyDescent="0.2">
      <c r="B29" s="46">
        <v>4</v>
      </c>
      <c r="C29" s="45" t="s">
        <v>70</v>
      </c>
      <c r="D29" s="44" t="s">
        <v>69</v>
      </c>
      <c r="E29" s="43">
        <v>17.39</v>
      </c>
      <c r="F29" s="43"/>
      <c r="G29" s="43"/>
      <c r="H29" s="43"/>
      <c r="I29" s="43">
        <v>17.39</v>
      </c>
    </row>
    <row r="30" spans="2:9" x14ac:dyDescent="0.2">
      <c r="B30" s="46" t="s">
        <v>28</v>
      </c>
      <c r="C30" s="45" t="s">
        <v>28</v>
      </c>
      <c r="D30" s="44" t="s">
        <v>68</v>
      </c>
      <c r="E30" s="43">
        <v>383.96</v>
      </c>
      <c r="F30" s="43">
        <v>5.15</v>
      </c>
      <c r="G30" s="43"/>
      <c r="H30" s="43"/>
      <c r="I30" s="43">
        <v>389.11</v>
      </c>
    </row>
    <row r="31" spans="2:9" ht="21" customHeight="1" x14ac:dyDescent="0.2">
      <c r="B31" s="418" t="s">
        <v>67</v>
      </c>
      <c r="C31" s="419"/>
      <c r="D31" s="419"/>
      <c r="E31" s="419"/>
      <c r="F31" s="419"/>
      <c r="G31" s="419"/>
      <c r="H31" s="419"/>
      <c r="I31" s="419"/>
    </row>
    <row r="32" spans="2:9" ht="25.5" x14ac:dyDescent="0.2">
      <c r="B32" s="46" t="s">
        <v>28</v>
      </c>
      <c r="C32" s="45" t="s">
        <v>28</v>
      </c>
      <c r="D32" s="44" t="s">
        <v>66</v>
      </c>
      <c r="E32" s="43">
        <v>383.96</v>
      </c>
      <c r="F32" s="43">
        <v>5.15</v>
      </c>
      <c r="G32" s="43"/>
      <c r="H32" s="43"/>
      <c r="I32" s="43">
        <v>389.11</v>
      </c>
    </row>
    <row r="33" spans="2:9" ht="21" customHeight="1" x14ac:dyDescent="0.2">
      <c r="B33" s="418" t="s">
        <v>65</v>
      </c>
      <c r="C33" s="419"/>
      <c r="D33" s="419"/>
      <c r="E33" s="419"/>
      <c r="F33" s="419"/>
      <c r="G33" s="419"/>
      <c r="H33" s="419"/>
      <c r="I33" s="419"/>
    </row>
    <row r="34" spans="2:9" x14ac:dyDescent="0.2">
      <c r="B34" s="46" t="s">
        <v>28</v>
      </c>
      <c r="C34" s="45" t="s">
        <v>28</v>
      </c>
      <c r="D34" s="44" t="s">
        <v>64</v>
      </c>
      <c r="E34" s="43">
        <v>383.96</v>
      </c>
      <c r="F34" s="43">
        <v>5.15</v>
      </c>
      <c r="G34" s="43"/>
      <c r="H34" s="43"/>
      <c r="I34" s="43">
        <v>389.11</v>
      </c>
    </row>
    <row r="35" spans="2:9" ht="21" customHeight="1" x14ac:dyDescent="0.2">
      <c r="B35" s="418" t="s">
        <v>63</v>
      </c>
      <c r="C35" s="419"/>
      <c r="D35" s="419"/>
      <c r="E35" s="419"/>
      <c r="F35" s="419"/>
      <c r="G35" s="419"/>
      <c r="H35" s="419"/>
      <c r="I35" s="419"/>
    </row>
    <row r="36" spans="2:9" ht="38.25" x14ac:dyDescent="0.2">
      <c r="B36" s="46" t="s">
        <v>28</v>
      </c>
      <c r="C36" s="45" t="s">
        <v>28</v>
      </c>
      <c r="D36" s="44" t="s">
        <v>62</v>
      </c>
      <c r="E36" s="43">
        <v>383.96</v>
      </c>
      <c r="F36" s="43">
        <v>5.15</v>
      </c>
      <c r="G36" s="43"/>
      <c r="H36" s="43"/>
      <c r="I36" s="43">
        <v>389.11</v>
      </c>
    </row>
    <row r="37" spans="2:9" ht="21" customHeight="1" x14ac:dyDescent="0.2">
      <c r="B37" s="418" t="s">
        <v>51</v>
      </c>
      <c r="C37" s="419"/>
      <c r="D37" s="419"/>
      <c r="E37" s="419"/>
      <c r="F37" s="419"/>
      <c r="G37" s="419"/>
      <c r="H37" s="419"/>
      <c r="I37" s="419"/>
    </row>
    <row r="38" spans="2:9" x14ac:dyDescent="0.2">
      <c r="B38" s="46" t="s">
        <v>28</v>
      </c>
      <c r="C38" s="45" t="s">
        <v>28</v>
      </c>
      <c r="D38" s="44" t="s">
        <v>61</v>
      </c>
      <c r="E38" s="43">
        <v>383.96</v>
      </c>
      <c r="F38" s="43">
        <v>5.15</v>
      </c>
      <c r="G38" s="43"/>
      <c r="H38" s="43"/>
      <c r="I38" s="43">
        <v>389.11</v>
      </c>
    </row>
    <row r="39" spans="2:9" x14ac:dyDescent="0.2">
      <c r="B39" s="42"/>
      <c r="C39" s="41"/>
      <c r="D39" s="40"/>
      <c r="E39" s="39"/>
      <c r="F39" s="39"/>
      <c r="G39" s="39"/>
      <c r="H39" s="39"/>
      <c r="I39" s="39"/>
    </row>
    <row r="42" spans="2:9" x14ac:dyDescent="0.2">
      <c r="B42" s="37" t="s">
        <v>8</v>
      </c>
      <c r="D42" s="36"/>
      <c r="F42" s="36"/>
      <c r="G42" s="36" t="s">
        <v>24</v>
      </c>
      <c r="I42" s="33"/>
    </row>
    <row r="43" spans="2:9" x14ac:dyDescent="0.2">
      <c r="D43" s="387" t="s">
        <v>7</v>
      </c>
      <c r="E43" s="387"/>
      <c r="F43" s="387"/>
      <c r="G43" s="387"/>
      <c r="H43" s="387"/>
      <c r="I43" s="417"/>
    </row>
    <row r="44" spans="2:9" ht="15" x14ac:dyDescent="0.2">
      <c r="B44" s="37" t="s">
        <v>60</v>
      </c>
      <c r="D44" s="36"/>
      <c r="E44" s="34"/>
      <c r="F44" s="36"/>
      <c r="G44" s="36" t="s">
        <v>59</v>
      </c>
      <c r="I44" s="33"/>
    </row>
    <row r="45" spans="2:9" ht="15" x14ac:dyDescent="0.2">
      <c r="C45" s="38"/>
      <c r="D45" s="387" t="s">
        <v>9</v>
      </c>
      <c r="E45" s="387"/>
      <c r="F45" s="387"/>
      <c r="G45" s="387"/>
      <c r="H45" s="387"/>
      <c r="I45" s="387"/>
    </row>
    <row r="46" spans="2:9" ht="15" x14ac:dyDescent="0.2">
      <c r="B46" s="37" t="s">
        <v>58</v>
      </c>
      <c r="D46" s="36"/>
      <c r="E46" s="34"/>
      <c r="F46" s="35"/>
      <c r="G46" s="35" t="s">
        <v>24</v>
      </c>
      <c r="H46" s="34"/>
      <c r="I46" s="33"/>
    </row>
    <row r="47" spans="2:9" x14ac:dyDescent="0.2">
      <c r="D47" s="387" t="s">
        <v>9</v>
      </c>
      <c r="E47" s="387"/>
      <c r="F47" s="387"/>
      <c r="G47" s="387"/>
      <c r="H47" s="387"/>
      <c r="I47" s="387"/>
    </row>
  </sheetData>
  <mergeCells count="23">
    <mergeCell ref="D45:I45"/>
    <mergeCell ref="D47:I47"/>
    <mergeCell ref="D43:I43"/>
    <mergeCell ref="E21:E23"/>
    <mergeCell ref="F21:F23"/>
    <mergeCell ref="G21:G23"/>
    <mergeCell ref="H21:H23"/>
    <mergeCell ref="I21:I23"/>
    <mergeCell ref="B25:I25"/>
    <mergeCell ref="B31:I31"/>
    <mergeCell ref="B37:I37"/>
    <mergeCell ref="B33:I33"/>
    <mergeCell ref="B35:I35"/>
    <mergeCell ref="C3:H3"/>
    <mergeCell ref="C5:H5"/>
    <mergeCell ref="D10:H10"/>
    <mergeCell ref="B20:B23"/>
    <mergeCell ref="C20:C23"/>
    <mergeCell ref="D20:D23"/>
    <mergeCell ref="E20:I20"/>
    <mergeCell ref="D4:G4"/>
    <mergeCell ref="D6:G6"/>
    <mergeCell ref="B11:I11"/>
  </mergeCells>
  <pageMargins left="0.41" right="0.24" top="0.4" bottom="0.4" header="0.22" footer="0.19"/>
  <pageSetup paperSize="9" scale="72" fitToHeight="0" orientation="portrait" r:id="rId1"/>
  <headerFooter alignWithMargins="0">
    <oddHeader>&amp;LГРАНД-Смета, версия 2021.2</oddHeader>
    <oddFooter>&amp;RСтраница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showGridLines="0" topLeftCell="B16" zoomScale="115" zoomScaleNormal="115" workbookViewId="0">
      <selection activeCell="B33" sqref="B33:I33"/>
    </sheetView>
  </sheetViews>
  <sheetFormatPr defaultRowHeight="12.75" x14ac:dyDescent="0.2"/>
  <cols>
    <col min="1" max="1" width="0" hidden="1" customWidth="1"/>
    <col min="2" max="2" width="5.5703125" customWidth="1"/>
    <col min="3" max="3" width="17" customWidth="1"/>
    <col min="4" max="4" width="37.85546875" customWidth="1"/>
    <col min="5" max="5" width="17.5703125" customWidth="1"/>
    <col min="6" max="6" width="15" customWidth="1"/>
    <col min="7" max="7" width="15.28515625" customWidth="1"/>
    <col min="8" max="8" width="13.85546875" customWidth="1"/>
    <col min="9" max="9" width="15.5703125" customWidth="1"/>
  </cols>
  <sheetData>
    <row r="1" spans="2:9" x14ac:dyDescent="0.2">
      <c r="I1" s="5" t="s">
        <v>90</v>
      </c>
    </row>
    <row r="2" spans="2:9" x14ac:dyDescent="0.2">
      <c r="B2" s="48"/>
      <c r="C2" s="2"/>
      <c r="D2" s="3"/>
      <c r="E2" s="4"/>
      <c r="F2" s="4"/>
      <c r="G2" s="4"/>
      <c r="H2" s="4"/>
      <c r="I2" s="5" t="s">
        <v>10</v>
      </c>
    </row>
    <row r="3" spans="2:9" ht="30" customHeight="1" x14ac:dyDescent="0.2">
      <c r="B3" s="48"/>
      <c r="C3" s="408" t="s">
        <v>20</v>
      </c>
      <c r="D3" s="408"/>
      <c r="E3" s="408"/>
      <c r="F3" s="408"/>
      <c r="G3" s="408"/>
      <c r="H3" s="408"/>
      <c r="I3" s="64"/>
    </row>
    <row r="4" spans="2:9" x14ac:dyDescent="0.2">
      <c r="B4" s="48"/>
      <c r="C4" s="2"/>
      <c r="D4" s="415" t="s">
        <v>3</v>
      </c>
      <c r="E4" s="415"/>
      <c r="F4" s="415"/>
      <c r="G4" s="415"/>
      <c r="H4" s="4"/>
      <c r="I4" s="4"/>
    </row>
    <row r="5" spans="2:9" ht="27" customHeight="1" x14ac:dyDescent="0.2">
      <c r="B5" s="48"/>
      <c r="C5" s="408" t="s">
        <v>20</v>
      </c>
      <c r="D5" s="408"/>
      <c r="E5" s="408"/>
      <c r="F5" s="408"/>
      <c r="G5" s="408"/>
      <c r="H5" s="408"/>
      <c r="I5" s="4"/>
    </row>
    <row r="6" spans="2:9" x14ac:dyDescent="0.2">
      <c r="B6" s="48"/>
      <c r="C6" s="2"/>
      <c r="D6" s="415" t="s">
        <v>89</v>
      </c>
      <c r="E6" s="415"/>
      <c r="F6" s="415"/>
      <c r="G6" s="415"/>
      <c r="H6" s="4"/>
      <c r="I6" s="4"/>
    </row>
    <row r="7" spans="2:9" x14ac:dyDescent="0.2">
      <c r="B7" s="48"/>
      <c r="C7" s="2"/>
      <c r="D7" s="63"/>
      <c r="E7" s="4"/>
      <c r="F7" s="4"/>
      <c r="G7" s="4"/>
      <c r="H7" s="4"/>
      <c r="I7" s="4"/>
    </row>
    <row r="8" spans="2:9" x14ac:dyDescent="0.2">
      <c r="B8" s="48"/>
      <c r="C8" s="2"/>
      <c r="D8" s="3"/>
      <c r="E8" s="62" t="s">
        <v>88</v>
      </c>
      <c r="G8" s="4"/>
      <c r="H8" s="4"/>
      <c r="I8" s="4"/>
    </row>
    <row r="9" spans="2:9" x14ac:dyDescent="0.2">
      <c r="B9" s="48"/>
      <c r="C9" s="2"/>
      <c r="D9" s="3"/>
      <c r="E9" s="4"/>
      <c r="F9" s="4"/>
      <c r="G9" s="4"/>
      <c r="H9" s="4"/>
      <c r="I9" s="4"/>
    </row>
    <row r="10" spans="2:9" x14ac:dyDescent="0.2">
      <c r="C10" s="61" t="s">
        <v>87</v>
      </c>
      <c r="D10" s="409" t="s">
        <v>28</v>
      </c>
      <c r="E10" s="409"/>
      <c r="F10" s="409"/>
      <c r="G10" s="409"/>
      <c r="H10" s="409"/>
      <c r="I10" s="61"/>
    </row>
    <row r="11" spans="2:9" x14ac:dyDescent="0.2">
      <c r="B11" s="416" t="s">
        <v>86</v>
      </c>
      <c r="C11" s="416"/>
      <c r="D11" s="416"/>
      <c r="E11" s="416"/>
      <c r="F11" s="416"/>
      <c r="G11" s="416"/>
      <c r="H11" s="416"/>
      <c r="I11" s="416"/>
    </row>
    <row r="12" spans="2:9" x14ac:dyDescent="0.2">
      <c r="B12" s="48"/>
      <c r="C12" s="60" t="s">
        <v>85</v>
      </c>
      <c r="D12" s="59"/>
      <c r="E12" s="58"/>
      <c r="F12" s="58"/>
      <c r="G12" s="57">
        <v>3434.91</v>
      </c>
      <c r="H12" s="56" t="s">
        <v>84</v>
      </c>
      <c r="I12" s="4"/>
    </row>
    <row r="13" spans="2:9" x14ac:dyDescent="0.2">
      <c r="B13" s="48"/>
      <c r="C13" s="2"/>
      <c r="E13" s="54"/>
      <c r="F13" s="4"/>
      <c r="G13" s="4"/>
      <c r="H13" s="4"/>
      <c r="I13" s="4"/>
    </row>
    <row r="14" spans="2:9" ht="14.25" customHeight="1" x14ac:dyDescent="0.2">
      <c r="B14" s="48"/>
      <c r="C14" s="55" t="s">
        <v>83</v>
      </c>
      <c r="E14" s="54"/>
      <c r="F14" s="4"/>
      <c r="G14" s="4"/>
      <c r="H14" s="4"/>
      <c r="I14" s="4"/>
    </row>
    <row r="15" spans="2:9" x14ac:dyDescent="0.2">
      <c r="B15" s="48"/>
      <c r="C15" s="53" t="s">
        <v>81</v>
      </c>
      <c r="E15" s="52"/>
      <c r="F15" s="51"/>
      <c r="G15" s="50"/>
      <c r="H15" s="4"/>
      <c r="I15" s="4"/>
    </row>
    <row r="16" spans="2:9" x14ac:dyDescent="0.2">
      <c r="B16" s="48"/>
      <c r="C16" s="48" t="s">
        <v>82</v>
      </c>
      <c r="E16" s="54"/>
      <c r="F16" s="4"/>
      <c r="G16" s="4"/>
      <c r="H16" s="4"/>
      <c r="I16" s="4"/>
    </row>
    <row r="17" spans="2:9" x14ac:dyDescent="0.2">
      <c r="B17" s="48"/>
      <c r="C17" s="53" t="s">
        <v>81</v>
      </c>
      <c r="E17" s="52"/>
      <c r="F17" s="51"/>
      <c r="G17" s="50"/>
      <c r="H17" s="4"/>
      <c r="I17" s="4"/>
    </row>
    <row r="18" spans="2:9" x14ac:dyDescent="0.2">
      <c r="B18" s="48"/>
      <c r="C18" s="49" t="s">
        <v>21</v>
      </c>
      <c r="D18" s="49"/>
      <c r="E18" s="49"/>
      <c r="F18" s="49"/>
      <c r="G18" s="4"/>
      <c r="H18" s="4"/>
      <c r="I18" s="4"/>
    </row>
    <row r="19" spans="2:9" x14ac:dyDescent="0.2">
      <c r="B19" s="48"/>
      <c r="C19" s="2"/>
      <c r="D19" s="3"/>
      <c r="E19" s="4"/>
      <c r="F19" s="4"/>
      <c r="G19" s="4"/>
      <c r="H19" s="4"/>
      <c r="I19" s="4"/>
    </row>
    <row r="20" spans="2:9" x14ac:dyDescent="0.2">
      <c r="B20" s="410" t="s">
        <v>4</v>
      </c>
      <c r="C20" s="411" t="s">
        <v>13</v>
      </c>
      <c r="D20" s="410" t="s">
        <v>79</v>
      </c>
      <c r="E20" s="412" t="s">
        <v>22</v>
      </c>
      <c r="F20" s="413"/>
      <c r="G20" s="413"/>
      <c r="H20" s="413"/>
      <c r="I20" s="414"/>
    </row>
    <row r="21" spans="2:9" ht="20.25" customHeight="1" x14ac:dyDescent="0.2">
      <c r="B21" s="410"/>
      <c r="C21" s="411"/>
      <c r="D21" s="410"/>
      <c r="E21" s="410" t="s">
        <v>78</v>
      </c>
      <c r="F21" s="410" t="s">
        <v>5</v>
      </c>
      <c r="G21" s="410" t="s">
        <v>16</v>
      </c>
      <c r="H21" s="410" t="s">
        <v>17</v>
      </c>
      <c r="I21" s="410" t="s">
        <v>18</v>
      </c>
    </row>
    <row r="22" spans="2:9" ht="30.75" customHeight="1" x14ac:dyDescent="0.2">
      <c r="B22" s="410"/>
      <c r="C22" s="411"/>
      <c r="D22" s="410"/>
      <c r="E22" s="410"/>
      <c r="F22" s="410"/>
      <c r="G22" s="410"/>
      <c r="H22" s="410"/>
      <c r="I22" s="410"/>
    </row>
    <row r="23" spans="2:9" ht="39.75" customHeight="1" x14ac:dyDescent="0.2">
      <c r="B23" s="410"/>
      <c r="C23" s="411"/>
      <c r="D23" s="410"/>
      <c r="E23" s="410"/>
      <c r="F23" s="410"/>
      <c r="G23" s="410"/>
      <c r="H23" s="410"/>
      <c r="I23" s="410"/>
    </row>
    <row r="24" spans="2:9" x14ac:dyDescent="0.2">
      <c r="B24" s="47">
        <v>1</v>
      </c>
      <c r="C24" s="47">
        <v>2</v>
      </c>
      <c r="D24" s="47">
        <v>3</v>
      </c>
      <c r="E24" s="47">
        <v>4</v>
      </c>
      <c r="F24" s="47">
        <v>5</v>
      </c>
      <c r="G24" s="47">
        <v>6</v>
      </c>
      <c r="H24" s="47">
        <v>7</v>
      </c>
      <c r="I24" s="47">
        <v>8</v>
      </c>
    </row>
    <row r="25" spans="2:9" ht="21" customHeight="1" x14ac:dyDescent="0.2">
      <c r="B25" s="418" t="s">
        <v>77</v>
      </c>
      <c r="C25" s="419"/>
      <c r="D25" s="419"/>
      <c r="E25" s="419"/>
      <c r="F25" s="419"/>
      <c r="G25" s="419"/>
      <c r="H25" s="419"/>
      <c r="I25" s="419"/>
    </row>
    <row r="26" spans="2:9" x14ac:dyDescent="0.2">
      <c r="B26" s="46">
        <v>1</v>
      </c>
      <c r="C26" s="45" t="s">
        <v>76</v>
      </c>
      <c r="D26" s="44" t="s">
        <v>75</v>
      </c>
      <c r="E26" s="43">
        <v>2942.52</v>
      </c>
      <c r="F26" s="43">
        <v>47.85</v>
      </c>
      <c r="G26" s="43"/>
      <c r="H26" s="43"/>
      <c r="I26" s="43">
        <v>2990.37</v>
      </c>
    </row>
    <row r="27" spans="2:9" x14ac:dyDescent="0.2">
      <c r="B27" s="46">
        <v>2</v>
      </c>
      <c r="C27" s="45" t="s">
        <v>74</v>
      </c>
      <c r="D27" s="44" t="s">
        <v>73</v>
      </c>
      <c r="E27" s="43">
        <v>51.82</v>
      </c>
      <c r="F27" s="43"/>
      <c r="G27" s="43"/>
      <c r="H27" s="43"/>
      <c r="I27" s="43">
        <v>51.82</v>
      </c>
    </row>
    <row r="28" spans="2:9" ht="25.5" x14ac:dyDescent="0.2">
      <c r="B28" s="46">
        <v>3</v>
      </c>
      <c r="C28" s="45" t="s">
        <v>72</v>
      </c>
      <c r="D28" s="44" t="s">
        <v>71</v>
      </c>
      <c r="E28" s="43">
        <v>158.58000000000001</v>
      </c>
      <c r="F28" s="43"/>
      <c r="G28" s="43"/>
      <c r="H28" s="43"/>
      <c r="I28" s="43">
        <v>158.58000000000001</v>
      </c>
    </row>
    <row r="29" spans="2:9" ht="25.5" x14ac:dyDescent="0.2">
      <c r="B29" s="46">
        <v>4</v>
      </c>
      <c r="C29" s="45" t="s">
        <v>70</v>
      </c>
      <c r="D29" s="44" t="s">
        <v>69</v>
      </c>
      <c r="E29" s="43">
        <v>234.14</v>
      </c>
      <c r="F29" s="43"/>
      <c r="G29" s="43"/>
      <c r="H29" s="43"/>
      <c r="I29" s="43">
        <v>234.14</v>
      </c>
    </row>
    <row r="30" spans="2:9" x14ac:dyDescent="0.2">
      <c r="B30" s="46" t="s">
        <v>28</v>
      </c>
      <c r="C30" s="45" t="s">
        <v>28</v>
      </c>
      <c r="D30" s="44" t="s">
        <v>68</v>
      </c>
      <c r="E30" s="43">
        <v>3387.06</v>
      </c>
      <c r="F30" s="43">
        <v>47.85</v>
      </c>
      <c r="G30" s="43"/>
      <c r="H30" s="43"/>
      <c r="I30" s="43">
        <v>3434.91</v>
      </c>
    </row>
    <row r="31" spans="2:9" ht="21" customHeight="1" x14ac:dyDescent="0.2">
      <c r="B31" s="418" t="s">
        <v>67</v>
      </c>
      <c r="C31" s="419"/>
      <c r="D31" s="419"/>
      <c r="E31" s="419"/>
      <c r="F31" s="419"/>
      <c r="G31" s="419"/>
      <c r="H31" s="419"/>
      <c r="I31" s="419"/>
    </row>
    <row r="32" spans="2:9" ht="25.5" x14ac:dyDescent="0.2">
      <c r="B32" s="46" t="s">
        <v>28</v>
      </c>
      <c r="C32" s="45" t="s">
        <v>28</v>
      </c>
      <c r="D32" s="44" t="s">
        <v>66</v>
      </c>
      <c r="E32" s="43">
        <v>3387.06</v>
      </c>
      <c r="F32" s="43">
        <v>47.85</v>
      </c>
      <c r="G32" s="43"/>
      <c r="H32" s="43"/>
      <c r="I32" s="43">
        <v>3434.91</v>
      </c>
    </row>
    <row r="33" spans="2:9" ht="21" customHeight="1" x14ac:dyDescent="0.2">
      <c r="B33" s="418" t="s">
        <v>65</v>
      </c>
      <c r="C33" s="419"/>
      <c r="D33" s="419"/>
      <c r="E33" s="419"/>
      <c r="F33" s="419"/>
      <c r="G33" s="419"/>
      <c r="H33" s="419"/>
      <c r="I33" s="419"/>
    </row>
    <row r="34" spans="2:9" x14ac:dyDescent="0.2">
      <c r="B34" s="46" t="s">
        <v>28</v>
      </c>
      <c r="C34" s="45" t="s">
        <v>28</v>
      </c>
      <c r="D34" s="44" t="s">
        <v>64</v>
      </c>
      <c r="E34" s="43">
        <v>3387.06</v>
      </c>
      <c r="F34" s="43">
        <v>47.85</v>
      </c>
      <c r="G34" s="43"/>
      <c r="H34" s="43"/>
      <c r="I34" s="43">
        <v>3434.91</v>
      </c>
    </row>
    <row r="35" spans="2:9" ht="21" customHeight="1" x14ac:dyDescent="0.2">
      <c r="B35" s="418" t="s">
        <v>63</v>
      </c>
      <c r="C35" s="419"/>
      <c r="D35" s="419"/>
      <c r="E35" s="419"/>
      <c r="F35" s="419"/>
      <c r="G35" s="419"/>
      <c r="H35" s="419"/>
      <c r="I35" s="419"/>
    </row>
    <row r="36" spans="2:9" ht="38.25" x14ac:dyDescent="0.2">
      <c r="B36" s="46" t="s">
        <v>28</v>
      </c>
      <c r="C36" s="45" t="s">
        <v>28</v>
      </c>
      <c r="D36" s="44" t="s">
        <v>62</v>
      </c>
      <c r="E36" s="43">
        <v>3387.06</v>
      </c>
      <c r="F36" s="43">
        <v>47.85</v>
      </c>
      <c r="G36" s="43"/>
      <c r="H36" s="43"/>
      <c r="I36" s="43">
        <v>3434.91</v>
      </c>
    </row>
    <row r="37" spans="2:9" ht="21" customHeight="1" x14ac:dyDescent="0.2">
      <c r="B37" s="418" t="s">
        <v>51</v>
      </c>
      <c r="C37" s="419"/>
      <c r="D37" s="419"/>
      <c r="E37" s="419"/>
      <c r="F37" s="419"/>
      <c r="G37" s="419"/>
      <c r="H37" s="419"/>
      <c r="I37" s="419"/>
    </row>
    <row r="38" spans="2:9" x14ac:dyDescent="0.2">
      <c r="B38" s="46" t="s">
        <v>28</v>
      </c>
      <c r="C38" s="45" t="s">
        <v>28</v>
      </c>
      <c r="D38" s="44" t="s">
        <v>61</v>
      </c>
      <c r="E38" s="43">
        <v>3387.06</v>
      </c>
      <c r="F38" s="43">
        <v>47.85</v>
      </c>
      <c r="G38" s="43"/>
      <c r="H38" s="43"/>
      <c r="I38" s="43">
        <v>3434.91</v>
      </c>
    </row>
    <row r="39" spans="2:9" x14ac:dyDescent="0.2">
      <c r="B39" s="42"/>
      <c r="C39" s="41"/>
      <c r="D39" s="40"/>
      <c r="E39" s="39"/>
      <c r="F39" s="39"/>
      <c r="G39" s="39"/>
      <c r="H39" s="39"/>
      <c r="I39" s="39"/>
    </row>
    <row r="42" spans="2:9" x14ac:dyDescent="0.2">
      <c r="B42" s="37" t="s">
        <v>8</v>
      </c>
      <c r="D42" s="36"/>
      <c r="F42" s="36"/>
      <c r="G42" s="36" t="s">
        <v>24</v>
      </c>
      <c r="I42" s="33"/>
    </row>
    <row r="43" spans="2:9" x14ac:dyDescent="0.2">
      <c r="D43" s="387" t="s">
        <v>7</v>
      </c>
      <c r="E43" s="387"/>
      <c r="F43" s="387"/>
      <c r="G43" s="387"/>
      <c r="H43" s="387"/>
      <c r="I43" s="417"/>
    </row>
    <row r="44" spans="2:9" ht="15" x14ac:dyDescent="0.2">
      <c r="B44" s="37" t="s">
        <v>60</v>
      </c>
      <c r="D44" s="36"/>
      <c r="E44" s="34"/>
      <c r="F44" s="36"/>
      <c r="G44" s="36" t="s">
        <v>59</v>
      </c>
      <c r="I44" s="33"/>
    </row>
    <row r="45" spans="2:9" ht="15" x14ac:dyDescent="0.2">
      <c r="C45" s="38"/>
      <c r="D45" s="387" t="s">
        <v>9</v>
      </c>
      <c r="E45" s="387"/>
      <c r="F45" s="387"/>
      <c r="G45" s="387"/>
      <c r="H45" s="387"/>
      <c r="I45" s="387"/>
    </row>
    <row r="46" spans="2:9" ht="15" x14ac:dyDescent="0.2">
      <c r="B46" s="37" t="s">
        <v>58</v>
      </c>
      <c r="D46" s="36"/>
      <c r="E46" s="34"/>
      <c r="F46" s="35"/>
      <c r="G46" s="35" t="s">
        <v>24</v>
      </c>
      <c r="H46" s="34"/>
      <c r="I46" s="33"/>
    </row>
    <row r="47" spans="2:9" x14ac:dyDescent="0.2">
      <c r="D47" s="387" t="s">
        <v>9</v>
      </c>
      <c r="E47" s="387"/>
      <c r="F47" s="387"/>
      <c r="G47" s="387"/>
      <c r="H47" s="387"/>
      <c r="I47" s="387"/>
    </row>
  </sheetData>
  <mergeCells count="23">
    <mergeCell ref="C3:H3"/>
    <mergeCell ref="C5:H5"/>
    <mergeCell ref="D10:H10"/>
    <mergeCell ref="B20:B23"/>
    <mergeCell ref="C20:C23"/>
    <mergeCell ref="D20:D23"/>
    <mergeCell ref="E20:I20"/>
    <mergeCell ref="D4:G4"/>
    <mergeCell ref="D6:G6"/>
    <mergeCell ref="B11:I11"/>
    <mergeCell ref="E21:E23"/>
    <mergeCell ref="F21:F23"/>
    <mergeCell ref="G21:G23"/>
    <mergeCell ref="H21:H23"/>
    <mergeCell ref="D47:I47"/>
    <mergeCell ref="D43:I43"/>
    <mergeCell ref="I21:I23"/>
    <mergeCell ref="B33:I33"/>
    <mergeCell ref="B35:I35"/>
    <mergeCell ref="B37:I37"/>
    <mergeCell ref="D45:I45"/>
    <mergeCell ref="B25:I25"/>
    <mergeCell ref="B31:I31"/>
  </mergeCells>
  <pageMargins left="0.41" right="0.24" top="0.4" bottom="0.4" header="0.22" footer="0.19"/>
  <pageSetup paperSize="9" scale="72" fitToHeight="0" orientation="portrait" r:id="rId1"/>
  <headerFooter alignWithMargins="0">
    <oddHeader>&amp;LГРАНД-Смета, версия 2021.2</oddHeader>
    <oddFooter>&amp;RСтраница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57"/>
  <sheetViews>
    <sheetView topLeftCell="A1211" zoomScale="85" zoomScaleNormal="85" workbookViewId="0">
      <selection activeCell="K1250" sqref="K1250"/>
    </sheetView>
  </sheetViews>
  <sheetFormatPr defaultColWidth="9.140625" defaultRowHeight="11.25" customHeight="1" x14ac:dyDescent="0.2"/>
  <cols>
    <col min="1" max="1" width="8.140625" style="65" customWidth="1"/>
    <col min="2" max="2" width="20.140625" style="65" customWidth="1"/>
    <col min="3" max="4" width="10.42578125" style="65" customWidth="1"/>
    <col min="5" max="5" width="13.28515625" style="65" customWidth="1"/>
    <col min="6" max="6" width="8.5703125" style="65" customWidth="1"/>
    <col min="7" max="7" width="7.85546875" style="65" customWidth="1"/>
    <col min="8" max="8" width="8.42578125" style="65" customWidth="1"/>
    <col min="9" max="9" width="8.7109375" style="65" customWidth="1"/>
    <col min="10" max="10" width="8.140625" style="65" customWidth="1"/>
    <col min="11" max="11" width="8.5703125" style="65" customWidth="1"/>
    <col min="12" max="12" width="10" style="65" customWidth="1"/>
    <col min="13" max="13" width="6.42578125" style="65" customWidth="1"/>
    <col min="14" max="14" width="16.5703125" style="65" customWidth="1"/>
    <col min="15" max="15" width="9.140625" style="65" customWidth="1"/>
    <col min="16" max="16" width="49.140625" style="66" hidden="1" customWidth="1"/>
    <col min="17" max="17" width="42.42578125" style="66" hidden="1" customWidth="1"/>
    <col min="18" max="18" width="99.7109375" style="66" hidden="1" customWidth="1"/>
    <col min="19" max="23" width="138.42578125" style="66" hidden="1" customWidth="1"/>
    <col min="24" max="24" width="34.140625" style="66" hidden="1" customWidth="1"/>
    <col min="25" max="25" width="110.140625" style="66" hidden="1" customWidth="1"/>
    <col min="26" max="29" width="34.140625" style="66" hidden="1" customWidth="1"/>
    <col min="30" max="30" width="110.140625" style="66" hidden="1" customWidth="1"/>
    <col min="31" max="31" width="34.140625" style="66" hidden="1" customWidth="1"/>
    <col min="32" max="37" width="84.42578125" style="66" hidden="1" customWidth="1"/>
    <col min="38" max="38" width="9.140625" style="65"/>
    <col min="39" max="39" width="10.85546875" style="65" bestFit="1" customWidth="1"/>
    <col min="40" max="16384" width="9.140625" style="65"/>
  </cols>
  <sheetData>
    <row r="1" spans="1:20" s="65" customFormat="1" x14ac:dyDescent="0.2">
      <c r="N1" s="69" t="s">
        <v>825</v>
      </c>
    </row>
    <row r="2" spans="1:20" s="65" customFormat="1" x14ac:dyDescent="0.2">
      <c r="N2" s="69" t="s">
        <v>10</v>
      </c>
    </row>
    <row r="3" spans="1:20" s="65" customFormat="1" ht="8.25" customHeight="1" x14ac:dyDescent="0.2">
      <c r="N3" s="69"/>
    </row>
    <row r="4" spans="1:20" s="65" customFormat="1" ht="14.25" customHeight="1" x14ac:dyDescent="0.2">
      <c r="A4" s="441" t="s">
        <v>824</v>
      </c>
      <c r="B4" s="441"/>
      <c r="C4" s="441"/>
      <c r="D4" s="146"/>
      <c r="K4" s="441" t="s">
        <v>823</v>
      </c>
      <c r="L4" s="441"/>
      <c r="M4" s="441"/>
      <c r="N4" s="441"/>
    </row>
    <row r="5" spans="1:20" s="65" customFormat="1" ht="12" customHeight="1" x14ac:dyDescent="0.2">
      <c r="A5" s="442"/>
      <c r="B5" s="442"/>
      <c r="C5" s="442"/>
      <c r="D5" s="442"/>
      <c r="E5" s="66"/>
      <c r="J5" s="443"/>
      <c r="K5" s="443"/>
      <c r="L5" s="443"/>
      <c r="M5" s="443"/>
      <c r="N5" s="443"/>
    </row>
    <row r="6" spans="1:20" s="65" customFormat="1" x14ac:dyDescent="0.2">
      <c r="A6" s="421"/>
      <c r="B6" s="421"/>
      <c r="C6" s="421"/>
      <c r="D6" s="421"/>
      <c r="J6" s="421"/>
      <c r="K6" s="421"/>
      <c r="L6" s="421"/>
      <c r="M6" s="421"/>
      <c r="N6" s="421"/>
      <c r="P6" s="66" t="s">
        <v>28</v>
      </c>
      <c r="Q6" s="66" t="s">
        <v>28</v>
      </c>
    </row>
    <row r="7" spans="1:20" s="65" customFormat="1" ht="29.25" customHeight="1" x14ac:dyDescent="0.2">
      <c r="A7" s="136"/>
      <c r="B7" s="145"/>
      <c r="C7" s="386" t="s">
        <v>1159</v>
      </c>
      <c r="D7" s="386"/>
      <c r="E7" s="386"/>
      <c r="J7" s="136"/>
      <c r="K7" s="136"/>
      <c r="L7" s="420" t="s">
        <v>1158</v>
      </c>
      <c r="M7" s="420"/>
      <c r="N7" s="420"/>
    </row>
    <row r="8" spans="1:20" s="65" customFormat="1" ht="16.5" customHeight="1" x14ac:dyDescent="0.2">
      <c r="A8" s="65" t="s">
        <v>1150</v>
      </c>
      <c r="B8" s="92"/>
      <c r="C8" s="92"/>
      <c r="D8" s="92"/>
      <c r="N8" s="69" t="s">
        <v>1150</v>
      </c>
    </row>
    <row r="9" spans="1:20" s="65" customFormat="1" ht="15.75" customHeight="1" x14ac:dyDescent="0.2">
      <c r="F9" s="144"/>
    </row>
    <row r="10" spans="1:20" s="65" customFormat="1" ht="101.25" x14ac:dyDescent="0.2">
      <c r="A10" s="111" t="s">
        <v>822</v>
      </c>
      <c r="B10" s="92"/>
      <c r="D10" s="421" t="s">
        <v>821</v>
      </c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R10" s="66" t="s">
        <v>821</v>
      </c>
    </row>
    <row r="11" spans="1:20" s="65" customFormat="1" ht="15" customHeight="1" x14ac:dyDescent="0.2">
      <c r="A11" s="126" t="s">
        <v>820</v>
      </c>
      <c r="D11" s="136" t="s">
        <v>819</v>
      </c>
      <c r="E11" s="136"/>
      <c r="F11" s="143"/>
      <c r="G11" s="143"/>
      <c r="H11" s="143"/>
      <c r="I11" s="143"/>
      <c r="J11" s="143"/>
      <c r="K11" s="143"/>
      <c r="L11" s="143"/>
      <c r="M11" s="143"/>
      <c r="N11" s="143"/>
    </row>
    <row r="12" spans="1:20" s="65" customFormat="1" ht="8.25" customHeight="1" x14ac:dyDescent="0.2">
      <c r="A12" s="126"/>
      <c r="F12" s="92"/>
      <c r="G12" s="92"/>
      <c r="H12" s="92"/>
      <c r="I12" s="92"/>
      <c r="J12" s="92"/>
      <c r="K12" s="92"/>
      <c r="L12" s="92"/>
      <c r="M12" s="92"/>
      <c r="N12" s="92"/>
    </row>
    <row r="13" spans="1:20" s="65" customFormat="1" ht="22.5" x14ac:dyDescent="0.2">
      <c r="A13" s="435" t="s">
        <v>20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S13" s="66" t="s">
        <v>20</v>
      </c>
    </row>
    <row r="14" spans="1:20" s="65" customFormat="1" x14ac:dyDescent="0.2">
      <c r="A14" s="444" t="s">
        <v>3</v>
      </c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</row>
    <row r="15" spans="1:20" s="65" customFormat="1" ht="8.25" customHeight="1" x14ac:dyDescent="0.2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20" s="65" customFormat="1" ht="22.5" x14ac:dyDescent="0.2">
      <c r="A16" s="435" t="s">
        <v>20</v>
      </c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T16" s="66" t="s">
        <v>20</v>
      </c>
    </row>
    <row r="17" spans="1:21" s="65" customFormat="1" x14ac:dyDescent="0.2">
      <c r="A17" s="444" t="s">
        <v>89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</row>
    <row r="18" spans="1:21" s="65" customFormat="1" ht="24" customHeight="1" x14ac:dyDescent="0.25">
      <c r="A18" s="445" t="s">
        <v>818</v>
      </c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</row>
    <row r="19" spans="1:21" s="65" customFormat="1" ht="8.25" customHeight="1" x14ac:dyDescent="0.2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spans="1:21" s="65" customFormat="1" x14ac:dyDescent="0.2">
      <c r="A20" s="436" t="s">
        <v>75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U20" s="66" t="s">
        <v>75</v>
      </c>
    </row>
    <row r="21" spans="1:21" s="65" customFormat="1" ht="13.5" customHeight="1" x14ac:dyDescent="0.2">
      <c r="A21" s="444" t="s">
        <v>817</v>
      </c>
      <c r="B21" s="444"/>
      <c r="C21" s="444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</row>
    <row r="22" spans="1:21" s="65" customFormat="1" ht="15" customHeight="1" x14ac:dyDescent="0.2">
      <c r="A22" s="65" t="s">
        <v>816</v>
      </c>
      <c r="B22" s="140" t="s">
        <v>815</v>
      </c>
      <c r="C22" s="65" t="s">
        <v>814</v>
      </c>
      <c r="F22" s="66"/>
      <c r="G22" s="66"/>
      <c r="H22" s="66"/>
      <c r="I22" s="66"/>
      <c r="J22" s="66"/>
      <c r="K22" s="66"/>
      <c r="L22" s="66"/>
      <c r="M22" s="66"/>
      <c r="N22" s="66"/>
    </row>
    <row r="23" spans="1:21" s="65" customFormat="1" ht="18" customHeight="1" x14ac:dyDescent="0.2">
      <c r="A23" s="65" t="s">
        <v>813</v>
      </c>
      <c r="B23" s="436"/>
      <c r="C23" s="436"/>
      <c r="D23" s="436"/>
      <c r="E23" s="436"/>
      <c r="F23" s="436"/>
      <c r="G23" s="66"/>
      <c r="H23" s="66"/>
      <c r="I23" s="66"/>
      <c r="J23" s="66"/>
      <c r="K23" s="66"/>
      <c r="L23" s="66"/>
      <c r="M23" s="66"/>
      <c r="N23" s="66"/>
    </row>
    <row r="24" spans="1:21" s="65" customFormat="1" x14ac:dyDescent="0.2">
      <c r="B24" s="437" t="s">
        <v>86</v>
      </c>
      <c r="C24" s="437"/>
      <c r="D24" s="437"/>
      <c r="E24" s="437"/>
      <c r="F24" s="437"/>
      <c r="G24" s="137"/>
      <c r="H24" s="137"/>
      <c r="I24" s="137"/>
      <c r="J24" s="137"/>
      <c r="K24" s="137"/>
      <c r="L24" s="137"/>
      <c r="M24" s="139"/>
      <c r="N24" s="137"/>
    </row>
    <row r="25" spans="1:21" s="65" customFormat="1" ht="9.75" customHeight="1" x14ac:dyDescent="0.2">
      <c r="D25" s="138"/>
      <c r="E25" s="138"/>
      <c r="F25" s="138"/>
      <c r="G25" s="138"/>
      <c r="H25" s="138"/>
      <c r="I25" s="138"/>
      <c r="J25" s="138"/>
      <c r="K25" s="138"/>
      <c r="L25" s="138"/>
      <c r="M25" s="137"/>
      <c r="N25" s="137"/>
    </row>
    <row r="26" spans="1:21" s="65" customFormat="1" x14ac:dyDescent="0.2">
      <c r="A26" s="134" t="s">
        <v>812</v>
      </c>
      <c r="D26" s="136" t="s">
        <v>811</v>
      </c>
      <c r="F26" s="135"/>
      <c r="G26" s="135"/>
      <c r="H26" s="135"/>
      <c r="I26" s="135"/>
      <c r="J26" s="135"/>
      <c r="K26" s="135"/>
      <c r="L26" s="135"/>
      <c r="M26" s="135"/>
      <c r="N26" s="135"/>
    </row>
    <row r="27" spans="1:21" s="65" customFormat="1" ht="9.75" customHeight="1" x14ac:dyDescent="0.2"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</row>
    <row r="28" spans="1:21" s="65" customFormat="1" ht="12.75" customHeight="1" x14ac:dyDescent="0.2">
      <c r="A28" s="134" t="s">
        <v>810</v>
      </c>
      <c r="C28" s="128">
        <v>2990.37</v>
      </c>
      <c r="D28" s="127" t="s">
        <v>809</v>
      </c>
      <c r="E28" s="126" t="s">
        <v>798</v>
      </c>
      <c r="L28" s="133"/>
      <c r="M28" s="133"/>
    </row>
    <row r="29" spans="1:21" s="65" customFormat="1" ht="12.75" customHeight="1" x14ac:dyDescent="0.2">
      <c r="B29" s="65" t="s">
        <v>808</v>
      </c>
      <c r="C29" s="132"/>
      <c r="D29" s="131"/>
      <c r="E29" s="126"/>
    </row>
    <row r="30" spans="1:21" s="65" customFormat="1" ht="12.75" customHeight="1" x14ac:dyDescent="0.2">
      <c r="B30" s="65" t="s">
        <v>807</v>
      </c>
      <c r="C30" s="128">
        <v>2942.52</v>
      </c>
      <c r="D30" s="127" t="s">
        <v>806</v>
      </c>
      <c r="E30" s="126" t="s">
        <v>798</v>
      </c>
      <c r="G30" s="65" t="s">
        <v>805</v>
      </c>
      <c r="L30" s="128">
        <v>651.39</v>
      </c>
      <c r="M30" s="127" t="s">
        <v>804</v>
      </c>
      <c r="N30" s="126" t="s">
        <v>798</v>
      </c>
    </row>
    <row r="31" spans="1:21" s="65" customFormat="1" ht="12.75" customHeight="1" x14ac:dyDescent="0.2">
      <c r="B31" s="65" t="s">
        <v>5</v>
      </c>
      <c r="C31" s="128">
        <v>47.85</v>
      </c>
      <c r="D31" s="130" t="s">
        <v>803</v>
      </c>
      <c r="E31" s="126" t="s">
        <v>798</v>
      </c>
      <c r="G31" s="65" t="s">
        <v>802</v>
      </c>
      <c r="L31" s="129"/>
      <c r="M31" s="129">
        <v>3420.26</v>
      </c>
      <c r="N31" s="126" t="s">
        <v>800</v>
      </c>
    </row>
    <row r="32" spans="1:21" s="65" customFormat="1" ht="12.75" customHeight="1" x14ac:dyDescent="0.2">
      <c r="B32" s="65" t="s">
        <v>16</v>
      </c>
      <c r="C32" s="128">
        <v>0</v>
      </c>
      <c r="D32" s="130" t="s">
        <v>799</v>
      </c>
      <c r="E32" s="126" t="s">
        <v>798</v>
      </c>
      <c r="G32" s="65" t="s">
        <v>801</v>
      </c>
      <c r="L32" s="129"/>
      <c r="M32" s="129">
        <v>138.06</v>
      </c>
      <c r="N32" s="126" t="s">
        <v>800</v>
      </c>
    </row>
    <row r="33" spans="1:28" s="65" customFormat="1" ht="12.75" customHeight="1" x14ac:dyDescent="0.2">
      <c r="B33" s="65" t="s">
        <v>17</v>
      </c>
      <c r="C33" s="128">
        <v>0</v>
      </c>
      <c r="D33" s="127" t="s">
        <v>799</v>
      </c>
      <c r="E33" s="126" t="s">
        <v>798</v>
      </c>
      <c r="G33" s="65" t="s">
        <v>797</v>
      </c>
      <c r="L33" s="433"/>
      <c r="M33" s="433"/>
    </row>
    <row r="34" spans="1:28" s="65" customFormat="1" ht="9.75" customHeight="1" x14ac:dyDescent="0.2">
      <c r="A34" s="125"/>
    </row>
    <row r="35" spans="1:28" s="65" customFormat="1" ht="36" customHeight="1" x14ac:dyDescent="0.2">
      <c r="A35" s="434" t="s">
        <v>796</v>
      </c>
      <c r="B35" s="434" t="s">
        <v>13</v>
      </c>
      <c r="C35" s="434" t="s">
        <v>795</v>
      </c>
      <c r="D35" s="434"/>
      <c r="E35" s="434"/>
      <c r="F35" s="434" t="s">
        <v>794</v>
      </c>
      <c r="G35" s="434" t="s">
        <v>793</v>
      </c>
      <c r="H35" s="434"/>
      <c r="I35" s="434"/>
      <c r="J35" s="434" t="s">
        <v>792</v>
      </c>
      <c r="K35" s="434"/>
      <c r="L35" s="434"/>
      <c r="M35" s="434" t="s">
        <v>791</v>
      </c>
      <c r="N35" s="434" t="s">
        <v>790</v>
      </c>
    </row>
    <row r="36" spans="1:28" s="65" customFormat="1" ht="36.75" customHeight="1" x14ac:dyDescent="0.2">
      <c r="A36" s="434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</row>
    <row r="37" spans="1:28" s="65" customFormat="1" ht="45" x14ac:dyDescent="0.2">
      <c r="A37" s="434"/>
      <c r="B37" s="434"/>
      <c r="C37" s="434"/>
      <c r="D37" s="434"/>
      <c r="E37" s="434"/>
      <c r="F37" s="434"/>
      <c r="G37" s="124" t="s">
        <v>788</v>
      </c>
      <c r="H37" s="124" t="s">
        <v>787</v>
      </c>
      <c r="I37" s="124" t="s">
        <v>789</v>
      </c>
      <c r="J37" s="124" t="s">
        <v>788</v>
      </c>
      <c r="K37" s="124" t="s">
        <v>787</v>
      </c>
      <c r="L37" s="124" t="s">
        <v>18</v>
      </c>
      <c r="M37" s="434"/>
      <c r="N37" s="434"/>
    </row>
    <row r="38" spans="1:28" s="65" customFormat="1" x14ac:dyDescent="0.2">
      <c r="A38" s="123">
        <v>1</v>
      </c>
      <c r="B38" s="123">
        <v>2</v>
      </c>
      <c r="C38" s="439">
        <v>3</v>
      </c>
      <c r="D38" s="439"/>
      <c r="E38" s="439"/>
      <c r="F38" s="123">
        <v>4</v>
      </c>
      <c r="G38" s="123">
        <v>5</v>
      </c>
      <c r="H38" s="123">
        <v>6</v>
      </c>
      <c r="I38" s="123">
        <v>7</v>
      </c>
      <c r="J38" s="123">
        <v>8</v>
      </c>
      <c r="K38" s="123">
        <v>9</v>
      </c>
      <c r="L38" s="123">
        <v>10</v>
      </c>
      <c r="M38" s="123">
        <v>11</v>
      </c>
      <c r="N38" s="123">
        <v>12</v>
      </c>
    </row>
    <row r="39" spans="1:28" s="65" customFormat="1" ht="12" x14ac:dyDescent="0.2">
      <c r="A39" s="425" t="s">
        <v>786</v>
      </c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7"/>
      <c r="V39" s="94" t="s">
        <v>786</v>
      </c>
    </row>
    <row r="40" spans="1:28" s="65" customFormat="1" ht="12" x14ac:dyDescent="0.2">
      <c r="A40" s="430" t="s">
        <v>559</v>
      </c>
      <c r="B40" s="431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2"/>
      <c r="V40" s="94"/>
      <c r="W40" s="76" t="s">
        <v>559</v>
      </c>
    </row>
    <row r="41" spans="1:28" s="65" customFormat="1" ht="33.75" x14ac:dyDescent="0.2">
      <c r="A41" s="104" t="s">
        <v>168</v>
      </c>
      <c r="B41" s="103" t="s">
        <v>785</v>
      </c>
      <c r="C41" s="422" t="s">
        <v>784</v>
      </c>
      <c r="D41" s="422"/>
      <c r="E41" s="422"/>
      <c r="F41" s="101" t="s">
        <v>286</v>
      </c>
      <c r="G41" s="101"/>
      <c r="H41" s="101"/>
      <c r="I41" s="101" t="s">
        <v>692</v>
      </c>
      <c r="J41" s="102"/>
      <c r="K41" s="101"/>
      <c r="L41" s="102"/>
      <c r="M41" s="101"/>
      <c r="N41" s="100"/>
      <c r="V41" s="94"/>
      <c r="W41" s="76"/>
      <c r="X41" s="76" t="s">
        <v>784</v>
      </c>
    </row>
    <row r="42" spans="1:28" s="65" customFormat="1" ht="12" x14ac:dyDescent="0.2">
      <c r="A42" s="106"/>
      <c r="B42" s="105"/>
      <c r="C42" s="421" t="s">
        <v>690</v>
      </c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3"/>
      <c r="V42" s="94"/>
      <c r="W42" s="76"/>
      <c r="X42" s="76"/>
      <c r="Y42" s="66" t="s">
        <v>690</v>
      </c>
    </row>
    <row r="43" spans="1:28" s="65" customFormat="1" ht="12" x14ac:dyDescent="0.2">
      <c r="A43" s="116"/>
      <c r="B43" s="83" t="s">
        <v>168</v>
      </c>
      <c r="C43" s="421" t="s">
        <v>181</v>
      </c>
      <c r="D43" s="421"/>
      <c r="E43" s="421"/>
      <c r="F43" s="98"/>
      <c r="G43" s="98"/>
      <c r="H43" s="98"/>
      <c r="I43" s="98"/>
      <c r="J43" s="115">
        <v>65.040000000000006</v>
      </c>
      <c r="K43" s="98"/>
      <c r="L43" s="115">
        <v>141.13999999999999</v>
      </c>
      <c r="M43" s="98" t="s">
        <v>176</v>
      </c>
      <c r="N43" s="114">
        <v>2816</v>
      </c>
      <c r="V43" s="94"/>
      <c r="W43" s="76"/>
      <c r="X43" s="76"/>
      <c r="Z43" s="66" t="s">
        <v>181</v>
      </c>
    </row>
    <row r="44" spans="1:28" s="65" customFormat="1" ht="12" x14ac:dyDescent="0.2">
      <c r="A44" s="116"/>
      <c r="B44" s="83" t="s">
        <v>180</v>
      </c>
      <c r="C44" s="421" t="s">
        <v>179</v>
      </c>
      <c r="D44" s="421"/>
      <c r="E44" s="421"/>
      <c r="F44" s="98"/>
      <c r="G44" s="98"/>
      <c r="H44" s="98"/>
      <c r="I44" s="98"/>
      <c r="J44" s="115">
        <v>20.98</v>
      </c>
      <c r="K44" s="98"/>
      <c r="L44" s="115">
        <v>45.53</v>
      </c>
      <c r="M44" s="98"/>
      <c r="N44" s="114"/>
      <c r="V44" s="94"/>
      <c r="W44" s="76"/>
      <c r="X44" s="76"/>
      <c r="Z44" s="66" t="s">
        <v>179</v>
      </c>
    </row>
    <row r="45" spans="1:28" s="65" customFormat="1" ht="12" x14ac:dyDescent="0.2">
      <c r="A45" s="116"/>
      <c r="B45" s="83"/>
      <c r="C45" s="421" t="s">
        <v>163</v>
      </c>
      <c r="D45" s="421"/>
      <c r="E45" s="421"/>
      <c r="F45" s="98" t="s">
        <v>162</v>
      </c>
      <c r="G45" s="98" t="s">
        <v>783</v>
      </c>
      <c r="H45" s="98"/>
      <c r="I45" s="98" t="s">
        <v>782</v>
      </c>
      <c r="J45" s="115"/>
      <c r="K45" s="98"/>
      <c r="L45" s="115"/>
      <c r="M45" s="98"/>
      <c r="N45" s="114"/>
      <c r="V45" s="94"/>
      <c r="W45" s="76"/>
      <c r="X45" s="76"/>
      <c r="AA45" s="66" t="s">
        <v>163</v>
      </c>
    </row>
    <row r="46" spans="1:28" s="65" customFormat="1" ht="12" x14ac:dyDescent="0.2">
      <c r="A46" s="116"/>
      <c r="B46" s="83"/>
      <c r="C46" s="429" t="s">
        <v>157</v>
      </c>
      <c r="D46" s="429"/>
      <c r="E46" s="429"/>
      <c r="F46" s="113"/>
      <c r="G46" s="113"/>
      <c r="H46" s="113"/>
      <c r="I46" s="113"/>
      <c r="J46" s="118">
        <v>86.02</v>
      </c>
      <c r="K46" s="113"/>
      <c r="L46" s="118">
        <v>186.67</v>
      </c>
      <c r="M46" s="113"/>
      <c r="N46" s="117"/>
      <c r="V46" s="94"/>
      <c r="W46" s="76"/>
      <c r="X46" s="76"/>
      <c r="AB46" s="66" t="s">
        <v>157</v>
      </c>
    </row>
    <row r="47" spans="1:28" s="65" customFormat="1" ht="12" x14ac:dyDescent="0.2">
      <c r="A47" s="116"/>
      <c r="B47" s="83"/>
      <c r="C47" s="421" t="s">
        <v>156</v>
      </c>
      <c r="D47" s="421"/>
      <c r="E47" s="421"/>
      <c r="F47" s="98"/>
      <c r="G47" s="98"/>
      <c r="H47" s="98"/>
      <c r="I47" s="98"/>
      <c r="J47" s="115"/>
      <c r="K47" s="98"/>
      <c r="L47" s="115">
        <v>141.13999999999999</v>
      </c>
      <c r="M47" s="98"/>
      <c r="N47" s="114">
        <v>2816</v>
      </c>
      <c r="V47" s="94"/>
      <c r="W47" s="76"/>
      <c r="X47" s="76"/>
      <c r="AA47" s="66" t="s">
        <v>156</v>
      </c>
    </row>
    <row r="48" spans="1:28" s="65" customFormat="1" ht="56.25" x14ac:dyDescent="0.2">
      <c r="A48" s="116"/>
      <c r="B48" s="83" t="s">
        <v>407</v>
      </c>
      <c r="C48" s="421" t="s">
        <v>405</v>
      </c>
      <c r="D48" s="421"/>
      <c r="E48" s="421"/>
      <c r="F48" s="98" t="s">
        <v>149</v>
      </c>
      <c r="G48" s="98" t="s">
        <v>406</v>
      </c>
      <c r="H48" s="98"/>
      <c r="I48" s="98" t="s">
        <v>406</v>
      </c>
      <c r="J48" s="115"/>
      <c r="K48" s="98"/>
      <c r="L48" s="115">
        <v>128.44</v>
      </c>
      <c r="M48" s="98"/>
      <c r="N48" s="114">
        <v>2563</v>
      </c>
      <c r="V48" s="94"/>
      <c r="W48" s="76"/>
      <c r="X48" s="76"/>
      <c r="AA48" s="66" t="s">
        <v>405</v>
      </c>
    </row>
    <row r="49" spans="1:30" s="65" customFormat="1" ht="56.25" x14ac:dyDescent="0.2">
      <c r="A49" s="116"/>
      <c r="B49" s="83" t="s">
        <v>404</v>
      </c>
      <c r="C49" s="421" t="s">
        <v>403</v>
      </c>
      <c r="D49" s="421"/>
      <c r="E49" s="421"/>
      <c r="F49" s="98" t="s">
        <v>149</v>
      </c>
      <c r="G49" s="98" t="s">
        <v>366</v>
      </c>
      <c r="H49" s="98"/>
      <c r="I49" s="98" t="s">
        <v>366</v>
      </c>
      <c r="J49" s="115"/>
      <c r="K49" s="98"/>
      <c r="L49" s="115">
        <v>73.39</v>
      </c>
      <c r="M49" s="98"/>
      <c r="N49" s="114">
        <v>1464</v>
      </c>
      <c r="V49" s="94"/>
      <c r="W49" s="76"/>
      <c r="X49" s="76"/>
      <c r="AA49" s="66" t="s">
        <v>403</v>
      </c>
    </row>
    <row r="50" spans="1:30" s="65" customFormat="1" ht="12" x14ac:dyDescent="0.2">
      <c r="A50" s="112"/>
      <c r="B50" s="74"/>
      <c r="C50" s="422" t="s">
        <v>144</v>
      </c>
      <c r="D50" s="422"/>
      <c r="E50" s="422"/>
      <c r="F50" s="101"/>
      <c r="G50" s="101"/>
      <c r="H50" s="101"/>
      <c r="I50" s="101"/>
      <c r="J50" s="102"/>
      <c r="K50" s="101"/>
      <c r="L50" s="102">
        <v>388.5</v>
      </c>
      <c r="M50" s="113"/>
      <c r="N50" s="100"/>
      <c r="V50" s="94"/>
      <c r="W50" s="76"/>
      <c r="X50" s="76"/>
      <c r="AC50" s="76" t="s">
        <v>144</v>
      </c>
    </row>
    <row r="51" spans="1:30" s="65" customFormat="1" ht="45" x14ac:dyDescent="0.2">
      <c r="A51" s="104" t="s">
        <v>180</v>
      </c>
      <c r="B51" s="103" t="s">
        <v>287</v>
      </c>
      <c r="C51" s="422" t="s">
        <v>518</v>
      </c>
      <c r="D51" s="422"/>
      <c r="E51" s="422"/>
      <c r="F51" s="101" t="s">
        <v>286</v>
      </c>
      <c r="G51" s="101"/>
      <c r="H51" s="101"/>
      <c r="I51" s="101" t="s">
        <v>781</v>
      </c>
      <c r="J51" s="102"/>
      <c r="K51" s="101"/>
      <c r="L51" s="102"/>
      <c r="M51" s="101"/>
      <c r="N51" s="100"/>
      <c r="V51" s="94"/>
      <c r="W51" s="76"/>
      <c r="X51" s="76" t="s">
        <v>518</v>
      </c>
      <c r="AC51" s="76"/>
    </row>
    <row r="52" spans="1:30" s="65" customFormat="1" ht="12" x14ac:dyDescent="0.2">
      <c r="A52" s="106"/>
      <c r="B52" s="105"/>
      <c r="C52" s="421" t="s">
        <v>780</v>
      </c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3"/>
      <c r="V52" s="94"/>
      <c r="W52" s="76"/>
      <c r="X52" s="76"/>
      <c r="Y52" s="66" t="s">
        <v>780</v>
      </c>
      <c r="AC52" s="76"/>
    </row>
    <row r="53" spans="1:30" s="65" customFormat="1" ht="22.5" x14ac:dyDescent="0.2">
      <c r="A53" s="122"/>
      <c r="B53" s="83" t="s">
        <v>372</v>
      </c>
      <c r="C53" s="421" t="s">
        <v>371</v>
      </c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3"/>
      <c r="V53" s="94"/>
      <c r="W53" s="76"/>
      <c r="X53" s="76"/>
      <c r="AC53" s="76"/>
      <c r="AD53" s="66" t="s">
        <v>371</v>
      </c>
    </row>
    <row r="54" spans="1:30" s="65" customFormat="1" ht="33.75" x14ac:dyDescent="0.2">
      <c r="A54" s="122"/>
      <c r="B54" s="83" t="s">
        <v>184</v>
      </c>
      <c r="C54" s="421" t="s">
        <v>183</v>
      </c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3"/>
      <c r="V54" s="94"/>
      <c r="W54" s="76"/>
      <c r="X54" s="76"/>
      <c r="AC54" s="76"/>
      <c r="AD54" s="66" t="s">
        <v>183</v>
      </c>
    </row>
    <row r="55" spans="1:30" s="65" customFormat="1" ht="12" x14ac:dyDescent="0.2">
      <c r="A55" s="116"/>
      <c r="B55" s="83" t="s">
        <v>168</v>
      </c>
      <c r="C55" s="421" t="s">
        <v>181</v>
      </c>
      <c r="D55" s="421"/>
      <c r="E55" s="421"/>
      <c r="F55" s="98"/>
      <c r="G55" s="98"/>
      <c r="H55" s="98"/>
      <c r="I55" s="98"/>
      <c r="J55" s="115">
        <v>934.7</v>
      </c>
      <c r="K55" s="98" t="s">
        <v>370</v>
      </c>
      <c r="L55" s="115">
        <v>285.79000000000002</v>
      </c>
      <c r="M55" s="98" t="s">
        <v>176</v>
      </c>
      <c r="N55" s="114">
        <v>5702</v>
      </c>
      <c r="V55" s="94"/>
      <c r="W55" s="76"/>
      <c r="X55" s="76"/>
      <c r="Z55" s="66" t="s">
        <v>181</v>
      </c>
      <c r="AC55" s="76"/>
    </row>
    <row r="56" spans="1:30" s="65" customFormat="1" ht="12" x14ac:dyDescent="0.2">
      <c r="A56" s="116"/>
      <c r="B56" s="83" t="s">
        <v>180</v>
      </c>
      <c r="C56" s="421" t="s">
        <v>179</v>
      </c>
      <c r="D56" s="421"/>
      <c r="E56" s="421"/>
      <c r="F56" s="98"/>
      <c r="G56" s="98"/>
      <c r="H56" s="98"/>
      <c r="I56" s="98"/>
      <c r="J56" s="115">
        <v>26.37</v>
      </c>
      <c r="K56" s="98" t="s">
        <v>370</v>
      </c>
      <c r="L56" s="115">
        <v>8.06</v>
      </c>
      <c r="M56" s="98"/>
      <c r="N56" s="114"/>
      <c r="V56" s="94"/>
      <c r="W56" s="76"/>
      <c r="X56" s="76"/>
      <c r="Z56" s="66" t="s">
        <v>179</v>
      </c>
      <c r="AC56" s="76"/>
    </row>
    <row r="57" spans="1:30" s="65" customFormat="1" ht="12" x14ac:dyDescent="0.2">
      <c r="A57" s="116"/>
      <c r="B57" s="83" t="s">
        <v>178</v>
      </c>
      <c r="C57" s="421" t="s">
        <v>175</v>
      </c>
      <c r="D57" s="421"/>
      <c r="E57" s="421"/>
      <c r="F57" s="98"/>
      <c r="G57" s="98"/>
      <c r="H57" s="98"/>
      <c r="I57" s="98"/>
      <c r="J57" s="115">
        <v>2.62</v>
      </c>
      <c r="K57" s="98" t="s">
        <v>370</v>
      </c>
      <c r="L57" s="115">
        <v>0.8</v>
      </c>
      <c r="M57" s="98" t="s">
        <v>176</v>
      </c>
      <c r="N57" s="114">
        <v>16</v>
      </c>
      <c r="V57" s="94"/>
      <c r="W57" s="76"/>
      <c r="X57" s="76"/>
      <c r="Z57" s="66" t="s">
        <v>175</v>
      </c>
      <c r="AC57" s="76"/>
    </row>
    <row r="58" spans="1:30" s="65" customFormat="1" ht="12" x14ac:dyDescent="0.2">
      <c r="A58" s="116"/>
      <c r="B58" s="83" t="s">
        <v>174</v>
      </c>
      <c r="C58" s="421" t="s">
        <v>173</v>
      </c>
      <c r="D58" s="421"/>
      <c r="E58" s="421"/>
      <c r="F58" s="98"/>
      <c r="G58" s="98"/>
      <c r="H58" s="98"/>
      <c r="I58" s="98"/>
      <c r="J58" s="115">
        <v>12877.43</v>
      </c>
      <c r="K58" s="98" t="s">
        <v>171</v>
      </c>
      <c r="L58" s="115">
        <v>0</v>
      </c>
      <c r="M58" s="98"/>
      <c r="N58" s="114"/>
      <c r="V58" s="94"/>
      <c r="W58" s="76"/>
      <c r="X58" s="76"/>
      <c r="Z58" s="66" t="s">
        <v>173</v>
      </c>
      <c r="AC58" s="76"/>
    </row>
    <row r="59" spans="1:30" s="65" customFormat="1" ht="12" x14ac:dyDescent="0.2">
      <c r="A59" s="116"/>
      <c r="B59" s="83"/>
      <c r="C59" s="421" t="s">
        <v>163</v>
      </c>
      <c r="D59" s="421"/>
      <c r="E59" s="421"/>
      <c r="F59" s="98" t="s">
        <v>162</v>
      </c>
      <c r="G59" s="98" t="s">
        <v>282</v>
      </c>
      <c r="H59" s="98" t="s">
        <v>370</v>
      </c>
      <c r="I59" s="98" t="s">
        <v>779</v>
      </c>
      <c r="J59" s="115"/>
      <c r="K59" s="98"/>
      <c r="L59" s="115"/>
      <c r="M59" s="98"/>
      <c r="N59" s="114"/>
      <c r="V59" s="94"/>
      <c r="W59" s="76"/>
      <c r="X59" s="76"/>
      <c r="AA59" s="66" t="s">
        <v>163</v>
      </c>
      <c r="AC59" s="76"/>
    </row>
    <row r="60" spans="1:30" s="65" customFormat="1" ht="12" x14ac:dyDescent="0.2">
      <c r="A60" s="116"/>
      <c r="B60" s="83"/>
      <c r="C60" s="421" t="s">
        <v>158</v>
      </c>
      <c r="D60" s="421"/>
      <c r="E60" s="421"/>
      <c r="F60" s="98" t="s">
        <v>162</v>
      </c>
      <c r="G60" s="98" t="s">
        <v>280</v>
      </c>
      <c r="H60" s="98" t="s">
        <v>368</v>
      </c>
      <c r="I60" s="98" t="s">
        <v>778</v>
      </c>
      <c r="J60" s="115"/>
      <c r="K60" s="98"/>
      <c r="L60" s="115"/>
      <c r="M60" s="98"/>
      <c r="N60" s="114"/>
      <c r="V60" s="94"/>
      <c r="W60" s="76"/>
      <c r="X60" s="76"/>
      <c r="AA60" s="66" t="s">
        <v>158</v>
      </c>
      <c r="AC60" s="76"/>
    </row>
    <row r="61" spans="1:30" s="65" customFormat="1" ht="12" x14ac:dyDescent="0.2">
      <c r="A61" s="116"/>
      <c r="B61" s="83"/>
      <c r="C61" s="429" t="s">
        <v>157</v>
      </c>
      <c r="D61" s="429"/>
      <c r="E61" s="429"/>
      <c r="F61" s="113"/>
      <c r="G61" s="113"/>
      <c r="H61" s="113"/>
      <c r="I61" s="113"/>
      <c r="J61" s="118">
        <v>13838.5</v>
      </c>
      <c r="K61" s="113"/>
      <c r="L61" s="118">
        <v>293.85000000000002</v>
      </c>
      <c r="M61" s="113"/>
      <c r="N61" s="117"/>
      <c r="V61" s="94"/>
      <c r="W61" s="76"/>
      <c r="X61" s="76"/>
      <c r="AB61" s="66" t="s">
        <v>157</v>
      </c>
      <c r="AC61" s="76"/>
    </row>
    <row r="62" spans="1:30" s="65" customFormat="1" ht="12" x14ac:dyDescent="0.2">
      <c r="A62" s="116"/>
      <c r="B62" s="83"/>
      <c r="C62" s="421" t="s">
        <v>156</v>
      </c>
      <c r="D62" s="421"/>
      <c r="E62" s="421"/>
      <c r="F62" s="98"/>
      <c r="G62" s="98"/>
      <c r="H62" s="98"/>
      <c r="I62" s="98"/>
      <c r="J62" s="115"/>
      <c r="K62" s="98"/>
      <c r="L62" s="115">
        <v>286.58999999999997</v>
      </c>
      <c r="M62" s="98"/>
      <c r="N62" s="114">
        <v>5718</v>
      </c>
      <c r="V62" s="94"/>
      <c r="W62" s="76"/>
      <c r="X62" s="76"/>
      <c r="AA62" s="66" t="s">
        <v>156</v>
      </c>
      <c r="AC62" s="76"/>
    </row>
    <row r="63" spans="1:30" s="65" customFormat="1" ht="33.75" x14ac:dyDescent="0.2">
      <c r="A63" s="116"/>
      <c r="B63" s="83" t="s">
        <v>201</v>
      </c>
      <c r="C63" s="421" t="s">
        <v>198</v>
      </c>
      <c r="D63" s="421"/>
      <c r="E63" s="421"/>
      <c r="F63" s="98" t="s">
        <v>149</v>
      </c>
      <c r="G63" s="98" t="s">
        <v>200</v>
      </c>
      <c r="H63" s="98"/>
      <c r="I63" s="98" t="s">
        <v>200</v>
      </c>
      <c r="J63" s="115"/>
      <c r="K63" s="98"/>
      <c r="L63" s="115">
        <v>312.38</v>
      </c>
      <c r="M63" s="98"/>
      <c r="N63" s="114">
        <v>6233</v>
      </c>
      <c r="V63" s="94"/>
      <c r="W63" s="76"/>
      <c r="X63" s="76"/>
      <c r="AA63" s="66" t="s">
        <v>198</v>
      </c>
      <c r="AC63" s="76"/>
    </row>
    <row r="64" spans="1:30" s="65" customFormat="1" ht="33.75" x14ac:dyDescent="0.2">
      <c r="A64" s="116"/>
      <c r="B64" s="83" t="s">
        <v>197</v>
      </c>
      <c r="C64" s="421" t="s">
        <v>194</v>
      </c>
      <c r="D64" s="421"/>
      <c r="E64" s="421"/>
      <c r="F64" s="98" t="s">
        <v>149</v>
      </c>
      <c r="G64" s="98" t="s">
        <v>196</v>
      </c>
      <c r="H64" s="98"/>
      <c r="I64" s="98" t="s">
        <v>196</v>
      </c>
      <c r="J64" s="115"/>
      <c r="K64" s="98"/>
      <c r="L64" s="115">
        <v>163.36000000000001</v>
      </c>
      <c r="M64" s="98"/>
      <c r="N64" s="114">
        <v>3259</v>
      </c>
      <c r="V64" s="94"/>
      <c r="W64" s="76"/>
      <c r="X64" s="76"/>
      <c r="AA64" s="66" t="s">
        <v>194</v>
      </c>
      <c r="AC64" s="76"/>
    </row>
    <row r="65" spans="1:31" s="65" customFormat="1" ht="12" x14ac:dyDescent="0.2">
      <c r="A65" s="112"/>
      <c r="B65" s="74"/>
      <c r="C65" s="422" t="s">
        <v>144</v>
      </c>
      <c r="D65" s="422"/>
      <c r="E65" s="422"/>
      <c r="F65" s="101"/>
      <c r="G65" s="101"/>
      <c r="H65" s="101"/>
      <c r="I65" s="101"/>
      <c r="J65" s="102"/>
      <c r="K65" s="101"/>
      <c r="L65" s="102">
        <v>769.59</v>
      </c>
      <c r="M65" s="113"/>
      <c r="N65" s="100"/>
      <c r="V65" s="94"/>
      <c r="W65" s="76"/>
      <c r="X65" s="76"/>
      <c r="AC65" s="76" t="s">
        <v>144</v>
      </c>
    </row>
    <row r="66" spans="1:31" s="65" customFormat="1" ht="33.75" x14ac:dyDescent="0.2">
      <c r="A66" s="104" t="s">
        <v>178</v>
      </c>
      <c r="B66" s="103" t="s">
        <v>777</v>
      </c>
      <c r="C66" s="422" t="s">
        <v>776</v>
      </c>
      <c r="D66" s="422"/>
      <c r="E66" s="422"/>
      <c r="F66" s="101" t="s">
        <v>209</v>
      </c>
      <c r="G66" s="101"/>
      <c r="H66" s="101"/>
      <c r="I66" s="101" t="s">
        <v>692</v>
      </c>
      <c r="J66" s="102"/>
      <c r="K66" s="101"/>
      <c r="L66" s="102"/>
      <c r="M66" s="101"/>
      <c r="N66" s="100"/>
      <c r="V66" s="94"/>
      <c r="W66" s="76"/>
      <c r="X66" s="76" t="s">
        <v>776</v>
      </c>
      <c r="AC66" s="76"/>
    </row>
    <row r="67" spans="1:31" s="65" customFormat="1" ht="12" x14ac:dyDescent="0.2">
      <c r="A67" s="106"/>
      <c r="B67" s="105"/>
      <c r="C67" s="421" t="s">
        <v>690</v>
      </c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3"/>
      <c r="V67" s="94"/>
      <c r="W67" s="76"/>
      <c r="X67" s="76"/>
      <c r="Y67" s="66" t="s">
        <v>690</v>
      </c>
      <c r="AC67" s="76"/>
    </row>
    <row r="68" spans="1:31" s="65" customFormat="1" ht="12" x14ac:dyDescent="0.2">
      <c r="A68" s="116"/>
      <c r="B68" s="83" t="s">
        <v>168</v>
      </c>
      <c r="C68" s="421" t="s">
        <v>181</v>
      </c>
      <c r="D68" s="421"/>
      <c r="E68" s="421"/>
      <c r="F68" s="98"/>
      <c r="G68" s="98"/>
      <c r="H68" s="98"/>
      <c r="I68" s="98"/>
      <c r="J68" s="115">
        <v>117.04</v>
      </c>
      <c r="K68" s="98"/>
      <c r="L68" s="115">
        <v>253.98</v>
      </c>
      <c r="M68" s="98" t="s">
        <v>176</v>
      </c>
      <c r="N68" s="114">
        <v>5067</v>
      </c>
      <c r="V68" s="94"/>
      <c r="W68" s="76"/>
      <c r="X68" s="76"/>
      <c r="Z68" s="66" t="s">
        <v>181</v>
      </c>
      <c r="AC68" s="76"/>
    </row>
    <row r="69" spans="1:31" s="65" customFormat="1" ht="12" x14ac:dyDescent="0.2">
      <c r="A69" s="116"/>
      <c r="B69" s="83" t="s">
        <v>180</v>
      </c>
      <c r="C69" s="421" t="s">
        <v>179</v>
      </c>
      <c r="D69" s="421"/>
      <c r="E69" s="421"/>
      <c r="F69" s="98"/>
      <c r="G69" s="98"/>
      <c r="H69" s="98"/>
      <c r="I69" s="98"/>
      <c r="J69" s="115">
        <v>47.65</v>
      </c>
      <c r="K69" s="98"/>
      <c r="L69" s="115">
        <v>103.4</v>
      </c>
      <c r="M69" s="98"/>
      <c r="N69" s="114"/>
      <c r="V69" s="94"/>
      <c r="W69" s="76"/>
      <c r="X69" s="76"/>
      <c r="Z69" s="66" t="s">
        <v>179</v>
      </c>
      <c r="AC69" s="76"/>
    </row>
    <row r="70" spans="1:31" s="65" customFormat="1" ht="12" x14ac:dyDescent="0.2">
      <c r="A70" s="116"/>
      <c r="B70" s="83" t="s">
        <v>178</v>
      </c>
      <c r="C70" s="421" t="s">
        <v>175</v>
      </c>
      <c r="D70" s="421"/>
      <c r="E70" s="421"/>
      <c r="F70" s="98"/>
      <c r="G70" s="98"/>
      <c r="H70" s="98"/>
      <c r="I70" s="98"/>
      <c r="J70" s="115">
        <v>6.04</v>
      </c>
      <c r="K70" s="98"/>
      <c r="L70" s="115">
        <v>13.11</v>
      </c>
      <c r="M70" s="98" t="s">
        <v>176</v>
      </c>
      <c r="N70" s="114">
        <v>262</v>
      </c>
      <c r="V70" s="94"/>
      <c r="W70" s="76"/>
      <c r="X70" s="76"/>
      <c r="Z70" s="66" t="s">
        <v>175</v>
      </c>
      <c r="AC70" s="76"/>
    </row>
    <row r="71" spans="1:31" s="65" customFormat="1" ht="12" x14ac:dyDescent="0.2">
      <c r="A71" s="106"/>
      <c r="B71" s="121" t="s">
        <v>550</v>
      </c>
      <c r="C71" s="428" t="s">
        <v>547</v>
      </c>
      <c r="D71" s="428"/>
      <c r="E71" s="428"/>
      <c r="F71" s="120" t="s">
        <v>141</v>
      </c>
      <c r="G71" s="120" t="s">
        <v>775</v>
      </c>
      <c r="H71" s="120"/>
      <c r="I71" s="120" t="s">
        <v>774</v>
      </c>
      <c r="J71" s="83"/>
      <c r="K71" s="98"/>
      <c r="L71" s="115"/>
      <c r="M71" s="98"/>
      <c r="N71" s="119"/>
      <c r="V71" s="94"/>
      <c r="W71" s="76"/>
      <c r="X71" s="76"/>
      <c r="AC71" s="76"/>
      <c r="AE71" s="93" t="s">
        <v>547</v>
      </c>
    </row>
    <row r="72" spans="1:31" s="65" customFormat="1" ht="12" x14ac:dyDescent="0.2">
      <c r="A72" s="116"/>
      <c r="B72" s="83"/>
      <c r="C72" s="421" t="s">
        <v>163</v>
      </c>
      <c r="D72" s="421"/>
      <c r="E72" s="421"/>
      <c r="F72" s="98" t="s">
        <v>162</v>
      </c>
      <c r="G72" s="98" t="s">
        <v>773</v>
      </c>
      <c r="H72" s="98"/>
      <c r="I72" s="98" t="s">
        <v>772</v>
      </c>
      <c r="J72" s="115"/>
      <c r="K72" s="98"/>
      <c r="L72" s="115"/>
      <c r="M72" s="98"/>
      <c r="N72" s="114"/>
      <c r="V72" s="94"/>
      <c r="W72" s="76"/>
      <c r="X72" s="76"/>
      <c r="AA72" s="66" t="s">
        <v>163</v>
      </c>
      <c r="AC72" s="76"/>
      <c r="AE72" s="93"/>
    </row>
    <row r="73" spans="1:31" s="65" customFormat="1" ht="12" x14ac:dyDescent="0.2">
      <c r="A73" s="116"/>
      <c r="B73" s="83"/>
      <c r="C73" s="421" t="s">
        <v>158</v>
      </c>
      <c r="D73" s="421"/>
      <c r="E73" s="421"/>
      <c r="F73" s="98" t="s">
        <v>162</v>
      </c>
      <c r="G73" s="98" t="s">
        <v>771</v>
      </c>
      <c r="H73" s="98"/>
      <c r="I73" s="98" t="s">
        <v>770</v>
      </c>
      <c r="J73" s="115"/>
      <c r="K73" s="98"/>
      <c r="L73" s="115"/>
      <c r="M73" s="98"/>
      <c r="N73" s="114"/>
      <c r="V73" s="94"/>
      <c r="W73" s="76"/>
      <c r="X73" s="76"/>
      <c r="AA73" s="66" t="s">
        <v>158</v>
      </c>
      <c r="AC73" s="76"/>
      <c r="AE73" s="93"/>
    </row>
    <row r="74" spans="1:31" s="65" customFormat="1" ht="12" x14ac:dyDescent="0.2">
      <c r="A74" s="116"/>
      <c r="B74" s="83"/>
      <c r="C74" s="429" t="s">
        <v>157</v>
      </c>
      <c r="D74" s="429"/>
      <c r="E74" s="429"/>
      <c r="F74" s="113"/>
      <c r="G74" s="113"/>
      <c r="H74" s="113"/>
      <c r="I74" s="113"/>
      <c r="J74" s="118">
        <v>164.69</v>
      </c>
      <c r="K74" s="113"/>
      <c r="L74" s="118">
        <v>357.38</v>
      </c>
      <c r="M74" s="113"/>
      <c r="N74" s="117"/>
      <c r="V74" s="94"/>
      <c r="W74" s="76"/>
      <c r="X74" s="76"/>
      <c r="AB74" s="66" t="s">
        <v>157</v>
      </c>
      <c r="AC74" s="76"/>
      <c r="AE74" s="93"/>
    </row>
    <row r="75" spans="1:31" s="65" customFormat="1" ht="12" x14ac:dyDescent="0.2">
      <c r="A75" s="116"/>
      <c r="B75" s="83"/>
      <c r="C75" s="421" t="s">
        <v>156</v>
      </c>
      <c r="D75" s="421"/>
      <c r="E75" s="421"/>
      <c r="F75" s="98"/>
      <c r="G75" s="98"/>
      <c r="H75" s="98"/>
      <c r="I75" s="98"/>
      <c r="J75" s="115"/>
      <c r="K75" s="98"/>
      <c r="L75" s="115">
        <v>267.08999999999997</v>
      </c>
      <c r="M75" s="98"/>
      <c r="N75" s="114">
        <v>5329</v>
      </c>
      <c r="V75" s="94"/>
      <c r="W75" s="76"/>
      <c r="X75" s="76"/>
      <c r="AA75" s="66" t="s">
        <v>156</v>
      </c>
      <c r="AC75" s="76"/>
      <c r="AE75" s="93"/>
    </row>
    <row r="76" spans="1:31" s="65" customFormat="1" ht="33.75" x14ac:dyDescent="0.2">
      <c r="A76" s="116"/>
      <c r="B76" s="83" t="s">
        <v>303</v>
      </c>
      <c r="C76" s="421" t="s">
        <v>301</v>
      </c>
      <c r="D76" s="421"/>
      <c r="E76" s="421"/>
      <c r="F76" s="98" t="s">
        <v>149</v>
      </c>
      <c r="G76" s="98" t="s">
        <v>302</v>
      </c>
      <c r="H76" s="98"/>
      <c r="I76" s="98" t="s">
        <v>302</v>
      </c>
      <c r="J76" s="115"/>
      <c r="K76" s="98"/>
      <c r="L76" s="115">
        <v>240.38</v>
      </c>
      <c r="M76" s="98"/>
      <c r="N76" s="114">
        <v>4796</v>
      </c>
      <c r="V76" s="94"/>
      <c r="W76" s="76"/>
      <c r="X76" s="76"/>
      <c r="AA76" s="66" t="s">
        <v>301</v>
      </c>
      <c r="AC76" s="76"/>
      <c r="AE76" s="93"/>
    </row>
    <row r="77" spans="1:31" s="65" customFormat="1" ht="33.75" x14ac:dyDescent="0.2">
      <c r="A77" s="116"/>
      <c r="B77" s="83" t="s">
        <v>300</v>
      </c>
      <c r="C77" s="421" t="s">
        <v>298</v>
      </c>
      <c r="D77" s="421"/>
      <c r="E77" s="421"/>
      <c r="F77" s="98" t="s">
        <v>149</v>
      </c>
      <c r="G77" s="98" t="s">
        <v>299</v>
      </c>
      <c r="H77" s="98"/>
      <c r="I77" s="98" t="s">
        <v>299</v>
      </c>
      <c r="J77" s="115"/>
      <c r="K77" s="98"/>
      <c r="L77" s="115">
        <v>122.86</v>
      </c>
      <c r="M77" s="98"/>
      <c r="N77" s="114">
        <v>2451</v>
      </c>
      <c r="V77" s="94"/>
      <c r="W77" s="76"/>
      <c r="X77" s="76"/>
      <c r="AA77" s="66" t="s">
        <v>298</v>
      </c>
      <c r="AC77" s="76"/>
      <c r="AE77" s="93"/>
    </row>
    <row r="78" spans="1:31" s="65" customFormat="1" ht="12" x14ac:dyDescent="0.2">
      <c r="A78" s="112"/>
      <c r="B78" s="74"/>
      <c r="C78" s="422" t="s">
        <v>144</v>
      </c>
      <c r="D78" s="422"/>
      <c r="E78" s="422"/>
      <c r="F78" s="101"/>
      <c r="G78" s="101"/>
      <c r="H78" s="101"/>
      <c r="I78" s="101"/>
      <c r="J78" s="102"/>
      <c r="K78" s="101"/>
      <c r="L78" s="102">
        <v>720.62</v>
      </c>
      <c r="M78" s="113"/>
      <c r="N78" s="100"/>
      <c r="V78" s="94"/>
      <c r="W78" s="76"/>
      <c r="X78" s="76"/>
      <c r="AC78" s="76" t="s">
        <v>144</v>
      </c>
      <c r="AE78" s="93"/>
    </row>
    <row r="79" spans="1:31" s="65" customFormat="1" ht="56.25" x14ac:dyDescent="0.2">
      <c r="A79" s="104" t="s">
        <v>174</v>
      </c>
      <c r="B79" s="103" t="s">
        <v>769</v>
      </c>
      <c r="C79" s="422" t="s">
        <v>768</v>
      </c>
      <c r="D79" s="422"/>
      <c r="E79" s="422"/>
      <c r="F79" s="101" t="s">
        <v>719</v>
      </c>
      <c r="G79" s="101"/>
      <c r="H79" s="101"/>
      <c r="I79" s="101" t="s">
        <v>280</v>
      </c>
      <c r="J79" s="102"/>
      <c r="K79" s="101"/>
      <c r="L79" s="102"/>
      <c r="M79" s="101"/>
      <c r="N79" s="100"/>
      <c r="V79" s="94"/>
      <c r="W79" s="76"/>
      <c r="X79" s="76" t="s">
        <v>768</v>
      </c>
      <c r="AC79" s="76"/>
      <c r="AE79" s="93"/>
    </row>
    <row r="80" spans="1:31" s="65" customFormat="1" ht="22.5" x14ac:dyDescent="0.2">
      <c r="A80" s="122"/>
      <c r="B80" s="83" t="s">
        <v>767</v>
      </c>
      <c r="C80" s="421" t="s">
        <v>766</v>
      </c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3"/>
      <c r="V80" s="94"/>
      <c r="W80" s="76"/>
      <c r="X80" s="76"/>
      <c r="AC80" s="76"/>
      <c r="AD80" s="66" t="s">
        <v>766</v>
      </c>
      <c r="AE80" s="93"/>
    </row>
    <row r="81" spans="1:31" s="65" customFormat="1" ht="33.75" x14ac:dyDescent="0.2">
      <c r="A81" s="122"/>
      <c r="B81" s="83" t="s">
        <v>184</v>
      </c>
      <c r="C81" s="421" t="s">
        <v>183</v>
      </c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N81" s="423"/>
      <c r="V81" s="94"/>
      <c r="W81" s="76"/>
      <c r="X81" s="76"/>
      <c r="AC81" s="76"/>
      <c r="AD81" s="66" t="s">
        <v>183</v>
      </c>
      <c r="AE81" s="93"/>
    </row>
    <row r="82" spans="1:31" s="65" customFormat="1" ht="12" x14ac:dyDescent="0.2">
      <c r="A82" s="116"/>
      <c r="B82" s="83" t="s">
        <v>168</v>
      </c>
      <c r="C82" s="421" t="s">
        <v>181</v>
      </c>
      <c r="D82" s="421"/>
      <c r="E82" s="421"/>
      <c r="F82" s="98"/>
      <c r="G82" s="98"/>
      <c r="H82" s="98"/>
      <c r="I82" s="98"/>
      <c r="J82" s="115">
        <v>163.82</v>
      </c>
      <c r="K82" s="98" t="s">
        <v>529</v>
      </c>
      <c r="L82" s="115">
        <v>31.45</v>
      </c>
      <c r="M82" s="98" t="s">
        <v>176</v>
      </c>
      <c r="N82" s="114">
        <v>627</v>
      </c>
      <c r="V82" s="94"/>
      <c r="W82" s="76"/>
      <c r="X82" s="76"/>
      <c r="Z82" s="66" t="s">
        <v>181</v>
      </c>
      <c r="AC82" s="76"/>
      <c r="AE82" s="93"/>
    </row>
    <row r="83" spans="1:31" s="65" customFormat="1" ht="12" x14ac:dyDescent="0.2">
      <c r="A83" s="116"/>
      <c r="B83" s="83" t="s">
        <v>180</v>
      </c>
      <c r="C83" s="421" t="s">
        <v>179</v>
      </c>
      <c r="D83" s="421"/>
      <c r="E83" s="421"/>
      <c r="F83" s="98"/>
      <c r="G83" s="98"/>
      <c r="H83" s="98"/>
      <c r="I83" s="98"/>
      <c r="J83" s="115">
        <v>33.04</v>
      </c>
      <c r="K83" s="98" t="s">
        <v>529</v>
      </c>
      <c r="L83" s="115">
        <v>6.34</v>
      </c>
      <c r="M83" s="98"/>
      <c r="N83" s="114"/>
      <c r="V83" s="94"/>
      <c r="W83" s="76"/>
      <c r="X83" s="76"/>
      <c r="Z83" s="66" t="s">
        <v>179</v>
      </c>
      <c r="AC83" s="76"/>
      <c r="AE83" s="93"/>
    </row>
    <row r="84" spans="1:31" s="65" customFormat="1" ht="12" x14ac:dyDescent="0.2">
      <c r="A84" s="116"/>
      <c r="B84" s="83" t="s">
        <v>174</v>
      </c>
      <c r="C84" s="421" t="s">
        <v>173</v>
      </c>
      <c r="D84" s="421"/>
      <c r="E84" s="421"/>
      <c r="F84" s="98"/>
      <c r="G84" s="98"/>
      <c r="H84" s="98"/>
      <c r="I84" s="98"/>
      <c r="J84" s="115">
        <v>1122.51</v>
      </c>
      <c r="K84" s="98" t="s">
        <v>171</v>
      </c>
      <c r="L84" s="115">
        <v>0</v>
      </c>
      <c r="M84" s="98"/>
      <c r="N84" s="114"/>
      <c r="V84" s="94"/>
      <c r="W84" s="76"/>
      <c r="X84" s="76"/>
      <c r="Z84" s="66" t="s">
        <v>173</v>
      </c>
      <c r="AC84" s="76"/>
      <c r="AE84" s="93"/>
    </row>
    <row r="85" spans="1:31" s="65" customFormat="1" ht="12" x14ac:dyDescent="0.2">
      <c r="A85" s="116"/>
      <c r="B85" s="83"/>
      <c r="C85" s="421" t="s">
        <v>163</v>
      </c>
      <c r="D85" s="421"/>
      <c r="E85" s="421"/>
      <c r="F85" s="98" t="s">
        <v>162</v>
      </c>
      <c r="G85" s="98" t="s">
        <v>765</v>
      </c>
      <c r="H85" s="98" t="s">
        <v>529</v>
      </c>
      <c r="I85" s="98" t="s">
        <v>764</v>
      </c>
      <c r="J85" s="115"/>
      <c r="K85" s="98"/>
      <c r="L85" s="115"/>
      <c r="M85" s="98"/>
      <c r="N85" s="114"/>
      <c r="V85" s="94"/>
      <c r="W85" s="76"/>
      <c r="X85" s="76"/>
      <c r="AA85" s="66" t="s">
        <v>163</v>
      </c>
      <c r="AC85" s="76"/>
      <c r="AE85" s="93"/>
    </row>
    <row r="86" spans="1:31" s="65" customFormat="1" ht="12" x14ac:dyDescent="0.2">
      <c r="A86" s="116"/>
      <c r="B86" s="83"/>
      <c r="C86" s="429" t="s">
        <v>157</v>
      </c>
      <c r="D86" s="429"/>
      <c r="E86" s="429"/>
      <c r="F86" s="113"/>
      <c r="G86" s="113"/>
      <c r="H86" s="113"/>
      <c r="I86" s="113"/>
      <c r="J86" s="118">
        <v>1319.37</v>
      </c>
      <c r="K86" s="113"/>
      <c r="L86" s="118">
        <v>37.79</v>
      </c>
      <c r="M86" s="113"/>
      <c r="N86" s="117"/>
      <c r="V86" s="94"/>
      <c r="W86" s="76"/>
      <c r="X86" s="76"/>
      <c r="AB86" s="66" t="s">
        <v>157</v>
      </c>
      <c r="AC86" s="76"/>
      <c r="AE86" s="93"/>
    </row>
    <row r="87" spans="1:31" s="65" customFormat="1" ht="12" x14ac:dyDescent="0.2">
      <c r="A87" s="116"/>
      <c r="B87" s="83"/>
      <c r="C87" s="421" t="s">
        <v>156</v>
      </c>
      <c r="D87" s="421"/>
      <c r="E87" s="421"/>
      <c r="F87" s="98"/>
      <c r="G87" s="98"/>
      <c r="H87" s="98"/>
      <c r="I87" s="98"/>
      <c r="J87" s="115"/>
      <c r="K87" s="98"/>
      <c r="L87" s="115">
        <v>31.45</v>
      </c>
      <c r="M87" s="98"/>
      <c r="N87" s="114">
        <v>627</v>
      </c>
      <c r="V87" s="94"/>
      <c r="W87" s="76"/>
      <c r="X87" s="76"/>
      <c r="AA87" s="66" t="s">
        <v>156</v>
      </c>
      <c r="AC87" s="76"/>
      <c r="AE87" s="93"/>
    </row>
    <row r="88" spans="1:31" s="65" customFormat="1" ht="33.75" x14ac:dyDescent="0.2">
      <c r="A88" s="116"/>
      <c r="B88" s="83" t="s">
        <v>574</v>
      </c>
      <c r="C88" s="421" t="s">
        <v>571</v>
      </c>
      <c r="D88" s="421"/>
      <c r="E88" s="421"/>
      <c r="F88" s="98" t="s">
        <v>149</v>
      </c>
      <c r="G88" s="98" t="s">
        <v>573</v>
      </c>
      <c r="H88" s="98"/>
      <c r="I88" s="98" t="s">
        <v>573</v>
      </c>
      <c r="J88" s="115"/>
      <c r="K88" s="98"/>
      <c r="L88" s="115">
        <v>33.97</v>
      </c>
      <c r="M88" s="98"/>
      <c r="N88" s="114">
        <v>677</v>
      </c>
      <c r="V88" s="94"/>
      <c r="W88" s="76"/>
      <c r="X88" s="76"/>
      <c r="AA88" s="66" t="s">
        <v>571</v>
      </c>
      <c r="AC88" s="76"/>
      <c r="AE88" s="93"/>
    </row>
    <row r="89" spans="1:31" s="65" customFormat="1" ht="33.75" x14ac:dyDescent="0.2">
      <c r="A89" s="116"/>
      <c r="B89" s="83" t="s">
        <v>570</v>
      </c>
      <c r="C89" s="421" t="s">
        <v>569</v>
      </c>
      <c r="D89" s="421"/>
      <c r="E89" s="421"/>
      <c r="F89" s="98" t="s">
        <v>149</v>
      </c>
      <c r="G89" s="98" t="s">
        <v>346</v>
      </c>
      <c r="H89" s="98"/>
      <c r="I89" s="98" t="s">
        <v>346</v>
      </c>
      <c r="J89" s="115"/>
      <c r="K89" s="98"/>
      <c r="L89" s="115">
        <v>17.3</v>
      </c>
      <c r="M89" s="98"/>
      <c r="N89" s="114">
        <v>345</v>
      </c>
      <c r="V89" s="94"/>
      <c r="W89" s="76"/>
      <c r="X89" s="76"/>
      <c r="AA89" s="66" t="s">
        <v>569</v>
      </c>
      <c r="AC89" s="76"/>
      <c r="AE89" s="93"/>
    </row>
    <row r="90" spans="1:31" s="65" customFormat="1" ht="12" x14ac:dyDescent="0.2">
      <c r="A90" s="112"/>
      <c r="B90" s="74"/>
      <c r="C90" s="422" t="s">
        <v>144</v>
      </c>
      <c r="D90" s="422"/>
      <c r="E90" s="422"/>
      <c r="F90" s="101"/>
      <c r="G90" s="101"/>
      <c r="H90" s="101"/>
      <c r="I90" s="101"/>
      <c r="J90" s="102"/>
      <c r="K90" s="101"/>
      <c r="L90" s="102">
        <v>89.06</v>
      </c>
      <c r="M90" s="113"/>
      <c r="N90" s="100"/>
      <c r="V90" s="94"/>
      <c r="W90" s="76"/>
      <c r="X90" s="76"/>
      <c r="AC90" s="76" t="s">
        <v>144</v>
      </c>
      <c r="AE90" s="93"/>
    </row>
    <row r="91" spans="1:31" s="65" customFormat="1" ht="67.5" x14ac:dyDescent="0.2">
      <c r="A91" s="104" t="s">
        <v>763</v>
      </c>
      <c r="B91" s="103" t="s">
        <v>762</v>
      </c>
      <c r="C91" s="422" t="s">
        <v>759</v>
      </c>
      <c r="D91" s="422"/>
      <c r="E91" s="422"/>
      <c r="F91" s="101" t="s">
        <v>761</v>
      </c>
      <c r="G91" s="101"/>
      <c r="H91" s="101"/>
      <c r="I91" s="101" t="s">
        <v>760</v>
      </c>
      <c r="J91" s="102"/>
      <c r="K91" s="101"/>
      <c r="L91" s="102"/>
      <c r="M91" s="101"/>
      <c r="N91" s="100"/>
      <c r="V91" s="94"/>
      <c r="W91" s="76"/>
      <c r="X91" s="76" t="s">
        <v>759</v>
      </c>
      <c r="AC91" s="76"/>
      <c r="AE91" s="93"/>
    </row>
    <row r="92" spans="1:31" s="65" customFormat="1" ht="12" x14ac:dyDescent="0.2">
      <c r="A92" s="106"/>
      <c r="B92" s="105"/>
      <c r="C92" s="421" t="s">
        <v>758</v>
      </c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N92" s="423"/>
      <c r="V92" s="94"/>
      <c r="W92" s="76"/>
      <c r="X92" s="76"/>
      <c r="Y92" s="66" t="s">
        <v>758</v>
      </c>
      <c r="AC92" s="76"/>
      <c r="AE92" s="93"/>
    </row>
    <row r="93" spans="1:31" s="65" customFormat="1" ht="12" x14ac:dyDescent="0.2">
      <c r="A93" s="116"/>
      <c r="B93" s="83" t="s">
        <v>168</v>
      </c>
      <c r="C93" s="421" t="s">
        <v>181</v>
      </c>
      <c r="D93" s="421"/>
      <c r="E93" s="421"/>
      <c r="F93" s="98"/>
      <c r="G93" s="98"/>
      <c r="H93" s="98"/>
      <c r="I93" s="98"/>
      <c r="J93" s="115">
        <v>89.1</v>
      </c>
      <c r="K93" s="98"/>
      <c r="L93" s="115">
        <v>6.81</v>
      </c>
      <c r="M93" s="98" t="s">
        <v>176</v>
      </c>
      <c r="N93" s="114">
        <v>136</v>
      </c>
      <c r="V93" s="94"/>
      <c r="W93" s="76"/>
      <c r="X93" s="76"/>
      <c r="Z93" s="66" t="s">
        <v>181</v>
      </c>
      <c r="AC93" s="76"/>
      <c r="AE93" s="93"/>
    </row>
    <row r="94" spans="1:31" s="65" customFormat="1" ht="12" x14ac:dyDescent="0.2">
      <c r="A94" s="116"/>
      <c r="B94" s="83" t="s">
        <v>180</v>
      </c>
      <c r="C94" s="421" t="s">
        <v>179</v>
      </c>
      <c r="D94" s="421"/>
      <c r="E94" s="421"/>
      <c r="F94" s="98"/>
      <c r="G94" s="98"/>
      <c r="H94" s="98"/>
      <c r="I94" s="98"/>
      <c r="J94" s="115">
        <v>117.56</v>
      </c>
      <c r="K94" s="98"/>
      <c r="L94" s="115">
        <v>8.99</v>
      </c>
      <c r="M94" s="98"/>
      <c r="N94" s="114"/>
      <c r="V94" s="94"/>
      <c r="W94" s="76"/>
      <c r="X94" s="76"/>
      <c r="Z94" s="66" t="s">
        <v>179</v>
      </c>
      <c r="AC94" s="76"/>
      <c r="AE94" s="93"/>
    </row>
    <row r="95" spans="1:31" s="65" customFormat="1" ht="12" x14ac:dyDescent="0.2">
      <c r="A95" s="116"/>
      <c r="B95" s="83" t="s">
        <v>178</v>
      </c>
      <c r="C95" s="421" t="s">
        <v>175</v>
      </c>
      <c r="D95" s="421"/>
      <c r="E95" s="421"/>
      <c r="F95" s="98"/>
      <c r="G95" s="98"/>
      <c r="H95" s="98"/>
      <c r="I95" s="98"/>
      <c r="J95" s="115">
        <v>3.08</v>
      </c>
      <c r="K95" s="98"/>
      <c r="L95" s="115">
        <v>0.24</v>
      </c>
      <c r="M95" s="98" t="s">
        <v>176</v>
      </c>
      <c r="N95" s="114">
        <v>5</v>
      </c>
      <c r="V95" s="94"/>
      <c r="W95" s="76"/>
      <c r="X95" s="76"/>
      <c r="Z95" s="66" t="s">
        <v>175</v>
      </c>
      <c r="AC95" s="76"/>
      <c r="AE95" s="93"/>
    </row>
    <row r="96" spans="1:31" s="65" customFormat="1" ht="12" x14ac:dyDescent="0.2">
      <c r="A96" s="116"/>
      <c r="B96" s="83" t="s">
        <v>174</v>
      </c>
      <c r="C96" s="421" t="s">
        <v>173</v>
      </c>
      <c r="D96" s="421"/>
      <c r="E96" s="421"/>
      <c r="F96" s="98"/>
      <c r="G96" s="98"/>
      <c r="H96" s="98"/>
      <c r="I96" s="98"/>
      <c r="J96" s="115">
        <v>23.07</v>
      </c>
      <c r="K96" s="98"/>
      <c r="L96" s="115">
        <v>1.76</v>
      </c>
      <c r="M96" s="98"/>
      <c r="N96" s="114"/>
      <c r="V96" s="94"/>
      <c r="W96" s="76"/>
      <c r="X96" s="76"/>
      <c r="Z96" s="66" t="s">
        <v>173</v>
      </c>
      <c r="AC96" s="76"/>
      <c r="AE96" s="93"/>
    </row>
    <row r="97" spans="1:31" s="65" customFormat="1" ht="12" x14ac:dyDescent="0.2">
      <c r="A97" s="116"/>
      <c r="B97" s="83"/>
      <c r="C97" s="421" t="s">
        <v>163</v>
      </c>
      <c r="D97" s="421"/>
      <c r="E97" s="421"/>
      <c r="F97" s="98" t="s">
        <v>162</v>
      </c>
      <c r="G97" s="98" t="s">
        <v>757</v>
      </c>
      <c r="H97" s="98"/>
      <c r="I97" s="98" t="s">
        <v>756</v>
      </c>
      <c r="J97" s="115"/>
      <c r="K97" s="98"/>
      <c r="L97" s="115"/>
      <c r="M97" s="98"/>
      <c r="N97" s="114"/>
      <c r="V97" s="94"/>
      <c r="W97" s="76"/>
      <c r="X97" s="76"/>
      <c r="AA97" s="66" t="s">
        <v>163</v>
      </c>
      <c r="AC97" s="76"/>
      <c r="AE97" s="93"/>
    </row>
    <row r="98" spans="1:31" s="65" customFormat="1" ht="12" x14ac:dyDescent="0.2">
      <c r="A98" s="116"/>
      <c r="B98" s="83"/>
      <c r="C98" s="421" t="s">
        <v>158</v>
      </c>
      <c r="D98" s="421"/>
      <c r="E98" s="421"/>
      <c r="F98" s="98" t="s">
        <v>162</v>
      </c>
      <c r="G98" s="98" t="s">
        <v>755</v>
      </c>
      <c r="H98" s="98"/>
      <c r="I98" s="98" t="s">
        <v>754</v>
      </c>
      <c r="J98" s="115"/>
      <c r="K98" s="98"/>
      <c r="L98" s="115"/>
      <c r="M98" s="98"/>
      <c r="N98" s="114"/>
      <c r="V98" s="94"/>
      <c r="W98" s="76"/>
      <c r="X98" s="76"/>
      <c r="AA98" s="66" t="s">
        <v>158</v>
      </c>
      <c r="AC98" s="76"/>
      <c r="AE98" s="93"/>
    </row>
    <row r="99" spans="1:31" s="65" customFormat="1" ht="12" x14ac:dyDescent="0.2">
      <c r="A99" s="116"/>
      <c r="B99" s="83"/>
      <c r="C99" s="429" t="s">
        <v>157</v>
      </c>
      <c r="D99" s="429"/>
      <c r="E99" s="429"/>
      <c r="F99" s="113"/>
      <c r="G99" s="113"/>
      <c r="H99" s="113"/>
      <c r="I99" s="113"/>
      <c r="J99" s="118">
        <v>229.73</v>
      </c>
      <c r="K99" s="113"/>
      <c r="L99" s="118">
        <v>17.559999999999999</v>
      </c>
      <c r="M99" s="113"/>
      <c r="N99" s="117"/>
      <c r="V99" s="94"/>
      <c r="W99" s="76"/>
      <c r="X99" s="76"/>
      <c r="AB99" s="66" t="s">
        <v>157</v>
      </c>
      <c r="AC99" s="76"/>
      <c r="AE99" s="93"/>
    </row>
    <row r="100" spans="1:31" s="65" customFormat="1" ht="12" x14ac:dyDescent="0.2">
      <c r="A100" s="116"/>
      <c r="B100" s="83"/>
      <c r="C100" s="421" t="s">
        <v>156</v>
      </c>
      <c r="D100" s="421"/>
      <c r="E100" s="421"/>
      <c r="F100" s="98"/>
      <c r="G100" s="98"/>
      <c r="H100" s="98"/>
      <c r="I100" s="98"/>
      <c r="J100" s="115"/>
      <c r="K100" s="98"/>
      <c r="L100" s="115">
        <v>7.05</v>
      </c>
      <c r="M100" s="98"/>
      <c r="N100" s="114">
        <v>141</v>
      </c>
      <c r="V100" s="94"/>
      <c r="W100" s="76"/>
      <c r="X100" s="76"/>
      <c r="AA100" s="66" t="s">
        <v>156</v>
      </c>
      <c r="AC100" s="76"/>
      <c r="AE100" s="93"/>
    </row>
    <row r="101" spans="1:31" s="65" customFormat="1" ht="56.25" x14ac:dyDescent="0.2">
      <c r="A101" s="116"/>
      <c r="B101" s="83" t="s">
        <v>407</v>
      </c>
      <c r="C101" s="421" t="s">
        <v>405</v>
      </c>
      <c r="D101" s="421"/>
      <c r="E101" s="421"/>
      <c r="F101" s="98" t="s">
        <v>149</v>
      </c>
      <c r="G101" s="98" t="s">
        <v>406</v>
      </c>
      <c r="H101" s="98"/>
      <c r="I101" s="98" t="s">
        <v>406</v>
      </c>
      <c r="J101" s="115"/>
      <c r="K101" s="98"/>
      <c r="L101" s="115">
        <v>6.42</v>
      </c>
      <c r="M101" s="98"/>
      <c r="N101" s="114">
        <v>128</v>
      </c>
      <c r="V101" s="94"/>
      <c r="W101" s="76"/>
      <c r="X101" s="76"/>
      <c r="AA101" s="66" t="s">
        <v>405</v>
      </c>
      <c r="AC101" s="76"/>
      <c r="AE101" s="93"/>
    </row>
    <row r="102" spans="1:31" s="65" customFormat="1" ht="56.25" x14ac:dyDescent="0.2">
      <c r="A102" s="116"/>
      <c r="B102" s="83" t="s">
        <v>404</v>
      </c>
      <c r="C102" s="421" t="s">
        <v>403</v>
      </c>
      <c r="D102" s="421"/>
      <c r="E102" s="421"/>
      <c r="F102" s="98" t="s">
        <v>149</v>
      </c>
      <c r="G102" s="98" t="s">
        <v>366</v>
      </c>
      <c r="H102" s="98"/>
      <c r="I102" s="98" t="s">
        <v>366</v>
      </c>
      <c r="J102" s="115"/>
      <c r="K102" s="98"/>
      <c r="L102" s="115">
        <v>3.67</v>
      </c>
      <c r="M102" s="98"/>
      <c r="N102" s="114">
        <v>73</v>
      </c>
      <c r="V102" s="94"/>
      <c r="W102" s="76"/>
      <c r="X102" s="76"/>
      <c r="AA102" s="66" t="s">
        <v>403</v>
      </c>
      <c r="AC102" s="76"/>
      <c r="AE102" s="93"/>
    </row>
    <row r="103" spans="1:31" s="65" customFormat="1" ht="12" x14ac:dyDescent="0.2">
      <c r="A103" s="112"/>
      <c r="B103" s="74"/>
      <c r="C103" s="422" t="s">
        <v>144</v>
      </c>
      <c r="D103" s="422"/>
      <c r="E103" s="422"/>
      <c r="F103" s="101"/>
      <c r="G103" s="101"/>
      <c r="H103" s="101"/>
      <c r="I103" s="101"/>
      <c r="J103" s="102"/>
      <c r="K103" s="101"/>
      <c r="L103" s="102">
        <v>27.65</v>
      </c>
      <c r="M103" s="113"/>
      <c r="N103" s="100"/>
      <c r="V103" s="94"/>
      <c r="W103" s="76"/>
      <c r="X103" s="76"/>
      <c r="AC103" s="76" t="s">
        <v>144</v>
      </c>
      <c r="AE103" s="93"/>
    </row>
    <row r="104" spans="1:31" s="65" customFormat="1" ht="22.5" x14ac:dyDescent="0.2">
      <c r="A104" s="104" t="s">
        <v>753</v>
      </c>
      <c r="B104" s="103" t="s">
        <v>414</v>
      </c>
      <c r="C104" s="422" t="s">
        <v>751</v>
      </c>
      <c r="D104" s="422"/>
      <c r="E104" s="422"/>
      <c r="F104" s="101" t="s">
        <v>413</v>
      </c>
      <c r="G104" s="101"/>
      <c r="H104" s="101"/>
      <c r="I104" s="101" t="s">
        <v>752</v>
      </c>
      <c r="J104" s="102"/>
      <c r="K104" s="101"/>
      <c r="L104" s="102"/>
      <c r="M104" s="101"/>
      <c r="N104" s="100"/>
      <c r="V104" s="94"/>
      <c r="W104" s="76"/>
      <c r="X104" s="76" t="s">
        <v>751</v>
      </c>
      <c r="AC104" s="76"/>
      <c r="AE104" s="93"/>
    </row>
    <row r="105" spans="1:31" s="65" customFormat="1" ht="12" x14ac:dyDescent="0.2">
      <c r="A105" s="116"/>
      <c r="B105" s="83" t="s">
        <v>168</v>
      </c>
      <c r="C105" s="421" t="s">
        <v>181</v>
      </c>
      <c r="D105" s="421"/>
      <c r="E105" s="421"/>
      <c r="F105" s="98"/>
      <c r="G105" s="98"/>
      <c r="H105" s="98"/>
      <c r="I105" s="98"/>
      <c r="J105" s="115">
        <v>70.95</v>
      </c>
      <c r="K105" s="98"/>
      <c r="L105" s="115">
        <v>89.4</v>
      </c>
      <c r="M105" s="98" t="s">
        <v>176</v>
      </c>
      <c r="N105" s="114">
        <v>1784</v>
      </c>
      <c r="V105" s="94"/>
      <c r="W105" s="76"/>
      <c r="X105" s="76"/>
      <c r="Z105" s="66" t="s">
        <v>181</v>
      </c>
      <c r="AC105" s="76"/>
      <c r="AE105" s="93"/>
    </row>
    <row r="106" spans="1:31" s="65" customFormat="1" ht="12" x14ac:dyDescent="0.2">
      <c r="A106" s="116"/>
      <c r="B106" s="83" t="s">
        <v>180</v>
      </c>
      <c r="C106" s="421" t="s">
        <v>179</v>
      </c>
      <c r="D106" s="421"/>
      <c r="E106" s="421"/>
      <c r="F106" s="98"/>
      <c r="G106" s="98"/>
      <c r="H106" s="98"/>
      <c r="I106" s="98"/>
      <c r="J106" s="115">
        <v>125.6</v>
      </c>
      <c r="K106" s="98"/>
      <c r="L106" s="115">
        <v>158.26</v>
      </c>
      <c r="M106" s="98"/>
      <c r="N106" s="114"/>
      <c r="V106" s="94"/>
      <c r="W106" s="76"/>
      <c r="X106" s="76"/>
      <c r="Z106" s="66" t="s">
        <v>179</v>
      </c>
      <c r="AC106" s="76"/>
      <c r="AE106" s="93"/>
    </row>
    <row r="107" spans="1:31" s="65" customFormat="1" ht="12" x14ac:dyDescent="0.2">
      <c r="A107" s="116"/>
      <c r="B107" s="83" t="s">
        <v>178</v>
      </c>
      <c r="C107" s="421" t="s">
        <v>175</v>
      </c>
      <c r="D107" s="421"/>
      <c r="E107" s="421"/>
      <c r="F107" s="98"/>
      <c r="G107" s="98"/>
      <c r="H107" s="98"/>
      <c r="I107" s="98"/>
      <c r="J107" s="115">
        <v>11.25</v>
      </c>
      <c r="K107" s="98"/>
      <c r="L107" s="115">
        <v>14.18</v>
      </c>
      <c r="M107" s="98" t="s">
        <v>176</v>
      </c>
      <c r="N107" s="114">
        <v>283</v>
      </c>
      <c r="V107" s="94"/>
      <c r="W107" s="76"/>
      <c r="X107" s="76"/>
      <c r="Z107" s="66" t="s">
        <v>175</v>
      </c>
      <c r="AC107" s="76"/>
      <c r="AE107" s="93"/>
    </row>
    <row r="108" spans="1:31" s="65" customFormat="1" ht="12" x14ac:dyDescent="0.2">
      <c r="A108" s="116"/>
      <c r="B108" s="83"/>
      <c r="C108" s="421" t="s">
        <v>163</v>
      </c>
      <c r="D108" s="421"/>
      <c r="E108" s="421"/>
      <c r="F108" s="98" t="s">
        <v>162</v>
      </c>
      <c r="G108" s="98" t="s">
        <v>411</v>
      </c>
      <c r="H108" s="98"/>
      <c r="I108" s="98" t="s">
        <v>750</v>
      </c>
      <c r="J108" s="115"/>
      <c r="K108" s="98"/>
      <c r="L108" s="115"/>
      <c r="M108" s="98"/>
      <c r="N108" s="114"/>
      <c r="V108" s="94"/>
      <c r="W108" s="76"/>
      <c r="X108" s="76"/>
      <c r="AA108" s="66" t="s">
        <v>163</v>
      </c>
      <c r="AC108" s="76"/>
      <c r="AE108" s="93"/>
    </row>
    <row r="109" spans="1:31" s="65" customFormat="1" ht="12" x14ac:dyDescent="0.2">
      <c r="A109" s="116"/>
      <c r="B109" s="83"/>
      <c r="C109" s="421" t="s">
        <v>158</v>
      </c>
      <c r="D109" s="421"/>
      <c r="E109" s="421"/>
      <c r="F109" s="98" t="s">
        <v>162</v>
      </c>
      <c r="G109" s="98" t="s">
        <v>409</v>
      </c>
      <c r="H109" s="98"/>
      <c r="I109" s="98" t="s">
        <v>749</v>
      </c>
      <c r="J109" s="115"/>
      <c r="K109" s="98"/>
      <c r="L109" s="115"/>
      <c r="M109" s="98"/>
      <c r="N109" s="114"/>
      <c r="V109" s="94"/>
      <c r="W109" s="76"/>
      <c r="X109" s="76"/>
      <c r="AA109" s="66" t="s">
        <v>158</v>
      </c>
      <c r="AC109" s="76"/>
      <c r="AE109" s="93"/>
    </row>
    <row r="110" spans="1:31" s="65" customFormat="1" ht="12" x14ac:dyDescent="0.2">
      <c r="A110" s="116"/>
      <c r="B110" s="83"/>
      <c r="C110" s="429" t="s">
        <v>157</v>
      </c>
      <c r="D110" s="429"/>
      <c r="E110" s="429"/>
      <c r="F110" s="113"/>
      <c r="G110" s="113"/>
      <c r="H110" s="113"/>
      <c r="I110" s="113"/>
      <c r="J110" s="118">
        <v>196.55</v>
      </c>
      <c r="K110" s="113"/>
      <c r="L110" s="118">
        <v>247.66</v>
      </c>
      <c r="M110" s="113"/>
      <c r="N110" s="117"/>
      <c r="V110" s="94"/>
      <c r="W110" s="76"/>
      <c r="X110" s="76"/>
      <c r="AB110" s="66" t="s">
        <v>157</v>
      </c>
      <c r="AC110" s="76"/>
      <c r="AE110" s="93"/>
    </row>
    <row r="111" spans="1:31" s="65" customFormat="1" ht="12" x14ac:dyDescent="0.2">
      <c r="A111" s="116"/>
      <c r="B111" s="83"/>
      <c r="C111" s="421" t="s">
        <v>156</v>
      </c>
      <c r="D111" s="421"/>
      <c r="E111" s="421"/>
      <c r="F111" s="98"/>
      <c r="G111" s="98"/>
      <c r="H111" s="98"/>
      <c r="I111" s="98"/>
      <c r="J111" s="115"/>
      <c r="K111" s="98"/>
      <c r="L111" s="115">
        <v>103.58</v>
      </c>
      <c r="M111" s="98"/>
      <c r="N111" s="114">
        <v>2067</v>
      </c>
      <c r="V111" s="94"/>
      <c r="W111" s="76"/>
      <c r="X111" s="76"/>
      <c r="AA111" s="66" t="s">
        <v>156</v>
      </c>
      <c r="AC111" s="76"/>
      <c r="AE111" s="93"/>
    </row>
    <row r="112" spans="1:31" s="65" customFormat="1" ht="56.25" x14ac:dyDescent="0.2">
      <c r="A112" s="116"/>
      <c r="B112" s="83" t="s">
        <v>407</v>
      </c>
      <c r="C112" s="421" t="s">
        <v>405</v>
      </c>
      <c r="D112" s="421"/>
      <c r="E112" s="421"/>
      <c r="F112" s="98" t="s">
        <v>149</v>
      </c>
      <c r="G112" s="98" t="s">
        <v>406</v>
      </c>
      <c r="H112" s="98"/>
      <c r="I112" s="98" t="s">
        <v>406</v>
      </c>
      <c r="J112" s="115"/>
      <c r="K112" s="98"/>
      <c r="L112" s="115">
        <v>94.26</v>
      </c>
      <c r="M112" s="98"/>
      <c r="N112" s="114">
        <v>1881</v>
      </c>
      <c r="V112" s="94"/>
      <c r="W112" s="76"/>
      <c r="X112" s="76"/>
      <c r="AA112" s="66" t="s">
        <v>405</v>
      </c>
      <c r="AC112" s="76"/>
      <c r="AE112" s="93"/>
    </row>
    <row r="113" spans="1:31" s="65" customFormat="1" ht="56.25" x14ac:dyDescent="0.2">
      <c r="A113" s="116"/>
      <c r="B113" s="83" t="s">
        <v>404</v>
      </c>
      <c r="C113" s="421" t="s">
        <v>403</v>
      </c>
      <c r="D113" s="421"/>
      <c r="E113" s="421"/>
      <c r="F113" s="98" t="s">
        <v>149</v>
      </c>
      <c r="G113" s="98" t="s">
        <v>366</v>
      </c>
      <c r="H113" s="98"/>
      <c r="I113" s="98" t="s">
        <v>366</v>
      </c>
      <c r="J113" s="115"/>
      <c r="K113" s="98"/>
      <c r="L113" s="115">
        <v>53.86</v>
      </c>
      <c r="M113" s="98"/>
      <c r="N113" s="114">
        <v>1075</v>
      </c>
      <c r="V113" s="94"/>
      <c r="W113" s="76"/>
      <c r="X113" s="76"/>
      <c r="AA113" s="66" t="s">
        <v>403</v>
      </c>
      <c r="AC113" s="76"/>
      <c r="AE113" s="93"/>
    </row>
    <row r="114" spans="1:31" s="65" customFormat="1" ht="12" x14ac:dyDescent="0.2">
      <c r="A114" s="112"/>
      <c r="B114" s="74"/>
      <c r="C114" s="422" t="s">
        <v>144</v>
      </c>
      <c r="D114" s="422"/>
      <c r="E114" s="422"/>
      <c r="F114" s="101"/>
      <c r="G114" s="101"/>
      <c r="H114" s="101"/>
      <c r="I114" s="101"/>
      <c r="J114" s="102"/>
      <c r="K114" s="101"/>
      <c r="L114" s="102">
        <v>395.78</v>
      </c>
      <c r="M114" s="113"/>
      <c r="N114" s="100"/>
      <c r="V114" s="94"/>
      <c r="W114" s="76"/>
      <c r="X114" s="76"/>
      <c r="AC114" s="76" t="s">
        <v>144</v>
      </c>
      <c r="AE114" s="93"/>
    </row>
    <row r="115" spans="1:31" s="65" customFormat="1" ht="22.5" x14ac:dyDescent="0.2">
      <c r="A115" s="104" t="s">
        <v>748</v>
      </c>
      <c r="B115" s="103" t="s">
        <v>747</v>
      </c>
      <c r="C115" s="422" t="s">
        <v>746</v>
      </c>
      <c r="D115" s="422"/>
      <c r="E115" s="422"/>
      <c r="F115" s="101" t="s">
        <v>628</v>
      </c>
      <c r="G115" s="101"/>
      <c r="H115" s="101"/>
      <c r="I115" s="101" t="s">
        <v>627</v>
      </c>
      <c r="J115" s="102"/>
      <c r="K115" s="101"/>
      <c r="L115" s="102"/>
      <c r="M115" s="101"/>
      <c r="N115" s="100"/>
      <c r="V115" s="94"/>
      <c r="W115" s="76"/>
      <c r="X115" s="76" t="s">
        <v>746</v>
      </c>
      <c r="AC115" s="76"/>
      <c r="AE115" s="93"/>
    </row>
    <row r="116" spans="1:31" s="65" customFormat="1" ht="12" x14ac:dyDescent="0.2">
      <c r="A116" s="106"/>
      <c r="B116" s="105"/>
      <c r="C116" s="421" t="s">
        <v>625</v>
      </c>
      <c r="D116" s="421"/>
      <c r="E116" s="421"/>
      <c r="F116" s="421"/>
      <c r="G116" s="421"/>
      <c r="H116" s="421"/>
      <c r="I116" s="421"/>
      <c r="J116" s="421"/>
      <c r="K116" s="421"/>
      <c r="L116" s="421"/>
      <c r="M116" s="421"/>
      <c r="N116" s="423"/>
      <c r="V116" s="94"/>
      <c r="W116" s="76"/>
      <c r="X116" s="76"/>
      <c r="Y116" s="66" t="s">
        <v>625</v>
      </c>
      <c r="AC116" s="76"/>
      <c r="AE116" s="93"/>
    </row>
    <row r="117" spans="1:31" s="65" customFormat="1" ht="12" x14ac:dyDescent="0.2">
      <c r="A117" s="116"/>
      <c r="B117" s="83" t="s">
        <v>168</v>
      </c>
      <c r="C117" s="421" t="s">
        <v>181</v>
      </c>
      <c r="D117" s="421"/>
      <c r="E117" s="421"/>
      <c r="F117" s="98"/>
      <c r="G117" s="98"/>
      <c r="H117" s="98"/>
      <c r="I117" s="98"/>
      <c r="J117" s="115">
        <v>2634.84</v>
      </c>
      <c r="K117" s="98"/>
      <c r="L117" s="115">
        <v>26.35</v>
      </c>
      <c r="M117" s="98" t="s">
        <v>176</v>
      </c>
      <c r="N117" s="114">
        <v>526</v>
      </c>
      <c r="V117" s="94"/>
      <c r="W117" s="76"/>
      <c r="X117" s="76"/>
      <c r="Z117" s="66" t="s">
        <v>181</v>
      </c>
      <c r="AC117" s="76"/>
      <c r="AE117" s="93"/>
    </row>
    <row r="118" spans="1:31" s="65" customFormat="1" ht="12" x14ac:dyDescent="0.2">
      <c r="A118" s="116"/>
      <c r="B118" s="83" t="s">
        <v>180</v>
      </c>
      <c r="C118" s="421" t="s">
        <v>179</v>
      </c>
      <c r="D118" s="421"/>
      <c r="E118" s="421"/>
      <c r="F118" s="98"/>
      <c r="G118" s="98"/>
      <c r="H118" s="98"/>
      <c r="I118" s="98"/>
      <c r="J118" s="115">
        <v>14.58</v>
      </c>
      <c r="K118" s="98"/>
      <c r="L118" s="115">
        <v>0.15</v>
      </c>
      <c r="M118" s="98"/>
      <c r="N118" s="114"/>
      <c r="V118" s="94"/>
      <c r="W118" s="76"/>
      <c r="X118" s="76"/>
      <c r="Z118" s="66" t="s">
        <v>179</v>
      </c>
      <c r="AC118" s="76"/>
      <c r="AE118" s="93"/>
    </row>
    <row r="119" spans="1:31" s="65" customFormat="1" ht="12" x14ac:dyDescent="0.2">
      <c r="A119" s="106"/>
      <c r="B119" s="121" t="s">
        <v>550</v>
      </c>
      <c r="C119" s="428" t="s">
        <v>547</v>
      </c>
      <c r="D119" s="428"/>
      <c r="E119" s="428"/>
      <c r="F119" s="120" t="s">
        <v>141</v>
      </c>
      <c r="G119" s="120" t="s">
        <v>745</v>
      </c>
      <c r="H119" s="120"/>
      <c r="I119" s="120" t="s">
        <v>744</v>
      </c>
      <c r="J119" s="83"/>
      <c r="K119" s="98"/>
      <c r="L119" s="115"/>
      <c r="M119" s="98"/>
      <c r="N119" s="119"/>
      <c r="V119" s="94"/>
      <c r="W119" s="76"/>
      <c r="X119" s="76"/>
      <c r="AC119" s="76"/>
      <c r="AE119" s="93" t="s">
        <v>547</v>
      </c>
    </row>
    <row r="120" spans="1:31" s="65" customFormat="1" ht="12" x14ac:dyDescent="0.2">
      <c r="A120" s="116"/>
      <c r="B120" s="83"/>
      <c r="C120" s="421" t="s">
        <v>163</v>
      </c>
      <c r="D120" s="421"/>
      <c r="E120" s="421"/>
      <c r="F120" s="98" t="s">
        <v>162</v>
      </c>
      <c r="G120" s="98" t="s">
        <v>743</v>
      </c>
      <c r="H120" s="98"/>
      <c r="I120" s="98" t="s">
        <v>742</v>
      </c>
      <c r="J120" s="115"/>
      <c r="K120" s="98"/>
      <c r="L120" s="115"/>
      <c r="M120" s="98"/>
      <c r="N120" s="114"/>
      <c r="V120" s="94"/>
      <c r="W120" s="76"/>
      <c r="X120" s="76"/>
      <c r="AA120" s="66" t="s">
        <v>163</v>
      </c>
      <c r="AC120" s="76"/>
      <c r="AE120" s="93"/>
    </row>
    <row r="121" spans="1:31" s="65" customFormat="1" ht="12" x14ac:dyDescent="0.2">
      <c r="A121" s="116"/>
      <c r="B121" s="83"/>
      <c r="C121" s="429" t="s">
        <v>157</v>
      </c>
      <c r="D121" s="429"/>
      <c r="E121" s="429"/>
      <c r="F121" s="113"/>
      <c r="G121" s="113"/>
      <c r="H121" s="113"/>
      <c r="I121" s="113"/>
      <c r="J121" s="118">
        <v>2649.42</v>
      </c>
      <c r="K121" s="113"/>
      <c r="L121" s="118">
        <v>26.5</v>
      </c>
      <c r="M121" s="113"/>
      <c r="N121" s="117"/>
      <c r="V121" s="94"/>
      <c r="W121" s="76"/>
      <c r="X121" s="76"/>
      <c r="AB121" s="66" t="s">
        <v>157</v>
      </c>
      <c r="AC121" s="76"/>
      <c r="AE121" s="93"/>
    </row>
    <row r="122" spans="1:31" s="65" customFormat="1" ht="12" x14ac:dyDescent="0.2">
      <c r="A122" s="116"/>
      <c r="B122" s="83"/>
      <c r="C122" s="421" t="s">
        <v>156</v>
      </c>
      <c r="D122" s="421"/>
      <c r="E122" s="421"/>
      <c r="F122" s="98"/>
      <c r="G122" s="98"/>
      <c r="H122" s="98"/>
      <c r="I122" s="98"/>
      <c r="J122" s="115"/>
      <c r="K122" s="98"/>
      <c r="L122" s="115">
        <v>26.35</v>
      </c>
      <c r="M122" s="98"/>
      <c r="N122" s="114">
        <v>526</v>
      </c>
      <c r="V122" s="94"/>
      <c r="W122" s="76"/>
      <c r="X122" s="76"/>
      <c r="AA122" s="66" t="s">
        <v>156</v>
      </c>
      <c r="AC122" s="76"/>
      <c r="AE122" s="93"/>
    </row>
    <row r="123" spans="1:31" s="65" customFormat="1" ht="33.75" x14ac:dyDescent="0.2">
      <c r="A123" s="116"/>
      <c r="B123" s="83" t="s">
        <v>303</v>
      </c>
      <c r="C123" s="421" t="s">
        <v>301</v>
      </c>
      <c r="D123" s="421"/>
      <c r="E123" s="421"/>
      <c r="F123" s="98" t="s">
        <v>149</v>
      </c>
      <c r="G123" s="98" t="s">
        <v>302</v>
      </c>
      <c r="H123" s="98"/>
      <c r="I123" s="98" t="s">
        <v>302</v>
      </c>
      <c r="J123" s="115"/>
      <c r="K123" s="98"/>
      <c r="L123" s="115">
        <v>23.72</v>
      </c>
      <c r="M123" s="98"/>
      <c r="N123" s="114">
        <v>473</v>
      </c>
      <c r="V123" s="94"/>
      <c r="W123" s="76"/>
      <c r="X123" s="76"/>
      <c r="AA123" s="66" t="s">
        <v>301</v>
      </c>
      <c r="AC123" s="76"/>
      <c r="AE123" s="93"/>
    </row>
    <row r="124" spans="1:31" s="65" customFormat="1" ht="33.75" x14ac:dyDescent="0.2">
      <c r="A124" s="116"/>
      <c r="B124" s="83" t="s">
        <v>300</v>
      </c>
      <c r="C124" s="421" t="s">
        <v>298</v>
      </c>
      <c r="D124" s="421"/>
      <c r="E124" s="421"/>
      <c r="F124" s="98" t="s">
        <v>149</v>
      </c>
      <c r="G124" s="98" t="s">
        <v>299</v>
      </c>
      <c r="H124" s="98"/>
      <c r="I124" s="98" t="s">
        <v>299</v>
      </c>
      <c r="J124" s="115"/>
      <c r="K124" s="98"/>
      <c r="L124" s="115">
        <v>12.12</v>
      </c>
      <c r="M124" s="98"/>
      <c r="N124" s="114">
        <v>242</v>
      </c>
      <c r="V124" s="94"/>
      <c r="W124" s="76"/>
      <c r="X124" s="76"/>
      <c r="AA124" s="66" t="s">
        <v>298</v>
      </c>
      <c r="AC124" s="76"/>
      <c r="AE124" s="93"/>
    </row>
    <row r="125" spans="1:31" s="65" customFormat="1" ht="12" x14ac:dyDescent="0.2">
      <c r="A125" s="112"/>
      <c r="B125" s="74"/>
      <c r="C125" s="422" t="s">
        <v>144</v>
      </c>
      <c r="D125" s="422"/>
      <c r="E125" s="422"/>
      <c r="F125" s="101"/>
      <c r="G125" s="101"/>
      <c r="H125" s="101"/>
      <c r="I125" s="101"/>
      <c r="J125" s="102"/>
      <c r="K125" s="101"/>
      <c r="L125" s="102">
        <v>62.34</v>
      </c>
      <c r="M125" s="113"/>
      <c r="N125" s="100"/>
      <c r="V125" s="94"/>
      <c r="W125" s="76"/>
      <c r="X125" s="76"/>
      <c r="AC125" s="76" t="s">
        <v>144</v>
      </c>
      <c r="AE125" s="93"/>
    </row>
    <row r="126" spans="1:31" s="65" customFormat="1" ht="12" x14ac:dyDescent="0.2">
      <c r="A126" s="430" t="s">
        <v>514</v>
      </c>
      <c r="B126" s="431"/>
      <c r="C126" s="431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  <c r="V126" s="94"/>
      <c r="W126" s="76" t="s">
        <v>514</v>
      </c>
      <c r="X126" s="76"/>
      <c r="AC126" s="76"/>
      <c r="AE126" s="93"/>
    </row>
    <row r="127" spans="1:31" s="65" customFormat="1" ht="90" x14ac:dyDescent="0.2">
      <c r="A127" s="104" t="s">
        <v>741</v>
      </c>
      <c r="B127" s="103" t="s">
        <v>740</v>
      </c>
      <c r="C127" s="422" t="s">
        <v>737</v>
      </c>
      <c r="D127" s="422"/>
      <c r="E127" s="422"/>
      <c r="F127" s="101" t="s">
        <v>739</v>
      </c>
      <c r="G127" s="101"/>
      <c r="H127" s="101"/>
      <c r="I127" s="101" t="s">
        <v>738</v>
      </c>
      <c r="J127" s="102"/>
      <c r="K127" s="101"/>
      <c r="L127" s="102"/>
      <c r="M127" s="101"/>
      <c r="N127" s="100"/>
      <c r="V127" s="94"/>
      <c r="W127" s="76"/>
      <c r="X127" s="76" t="s">
        <v>737</v>
      </c>
      <c r="AC127" s="76"/>
      <c r="AE127" s="93"/>
    </row>
    <row r="128" spans="1:31" s="65" customFormat="1" ht="12" x14ac:dyDescent="0.2">
      <c r="A128" s="106"/>
      <c r="B128" s="105"/>
      <c r="C128" s="421" t="s">
        <v>736</v>
      </c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  <c r="V128" s="94"/>
      <c r="W128" s="76"/>
      <c r="X128" s="76"/>
      <c r="Y128" s="66" t="s">
        <v>736</v>
      </c>
      <c r="AC128" s="76"/>
      <c r="AE128" s="93"/>
    </row>
    <row r="129" spans="1:31" s="65" customFormat="1" ht="22.5" x14ac:dyDescent="0.2">
      <c r="A129" s="122"/>
      <c r="B129" s="83" t="s">
        <v>186</v>
      </c>
      <c r="C129" s="421" t="s">
        <v>185</v>
      </c>
      <c r="D129" s="421"/>
      <c r="E129" s="421"/>
      <c r="F129" s="421"/>
      <c r="G129" s="421"/>
      <c r="H129" s="421"/>
      <c r="I129" s="421"/>
      <c r="J129" s="421"/>
      <c r="K129" s="421"/>
      <c r="L129" s="421"/>
      <c r="M129" s="421"/>
      <c r="N129" s="423"/>
      <c r="V129" s="94"/>
      <c r="W129" s="76"/>
      <c r="X129" s="76"/>
      <c r="AC129" s="76"/>
      <c r="AD129" s="66" t="s">
        <v>185</v>
      </c>
      <c r="AE129" s="93"/>
    </row>
    <row r="130" spans="1:31" s="65" customFormat="1" ht="33.75" x14ac:dyDescent="0.2">
      <c r="A130" s="122"/>
      <c r="B130" s="83" t="s">
        <v>184</v>
      </c>
      <c r="C130" s="421" t="s">
        <v>183</v>
      </c>
      <c r="D130" s="421"/>
      <c r="E130" s="421"/>
      <c r="F130" s="421"/>
      <c r="G130" s="421"/>
      <c r="H130" s="421"/>
      <c r="I130" s="421"/>
      <c r="J130" s="421"/>
      <c r="K130" s="421"/>
      <c r="L130" s="421"/>
      <c r="M130" s="421"/>
      <c r="N130" s="423"/>
      <c r="V130" s="94"/>
      <c r="W130" s="76"/>
      <c r="X130" s="76"/>
      <c r="AC130" s="76"/>
      <c r="AD130" s="66" t="s">
        <v>183</v>
      </c>
      <c r="AE130" s="93"/>
    </row>
    <row r="131" spans="1:31" s="65" customFormat="1" ht="12" x14ac:dyDescent="0.2">
      <c r="A131" s="116"/>
      <c r="B131" s="83" t="s">
        <v>168</v>
      </c>
      <c r="C131" s="421" t="s">
        <v>181</v>
      </c>
      <c r="D131" s="421"/>
      <c r="E131" s="421"/>
      <c r="F131" s="98"/>
      <c r="G131" s="98"/>
      <c r="H131" s="98"/>
      <c r="I131" s="98"/>
      <c r="J131" s="115">
        <v>119.42</v>
      </c>
      <c r="K131" s="98" t="s">
        <v>182</v>
      </c>
      <c r="L131" s="115">
        <v>2019.62</v>
      </c>
      <c r="M131" s="98" t="s">
        <v>176</v>
      </c>
      <c r="N131" s="114">
        <v>40291</v>
      </c>
      <c r="V131" s="94"/>
      <c r="W131" s="76"/>
      <c r="X131" s="76"/>
      <c r="Z131" s="66" t="s">
        <v>181</v>
      </c>
      <c r="AC131" s="76"/>
      <c r="AE131" s="93"/>
    </row>
    <row r="132" spans="1:31" s="65" customFormat="1" ht="12" x14ac:dyDescent="0.2">
      <c r="A132" s="116"/>
      <c r="B132" s="83" t="s">
        <v>180</v>
      </c>
      <c r="C132" s="421" t="s">
        <v>179</v>
      </c>
      <c r="D132" s="421"/>
      <c r="E132" s="421"/>
      <c r="F132" s="98"/>
      <c r="G132" s="98"/>
      <c r="H132" s="98"/>
      <c r="I132" s="98"/>
      <c r="J132" s="115">
        <v>132.21</v>
      </c>
      <c r="K132" s="98" t="s">
        <v>177</v>
      </c>
      <c r="L132" s="115">
        <v>2430.35</v>
      </c>
      <c r="M132" s="98"/>
      <c r="N132" s="114"/>
      <c r="V132" s="94"/>
      <c r="W132" s="76"/>
      <c r="X132" s="76"/>
      <c r="Z132" s="66" t="s">
        <v>179</v>
      </c>
      <c r="AC132" s="76"/>
      <c r="AE132" s="93"/>
    </row>
    <row r="133" spans="1:31" s="65" customFormat="1" ht="12" x14ac:dyDescent="0.2">
      <c r="A133" s="116"/>
      <c r="B133" s="83" t="s">
        <v>178</v>
      </c>
      <c r="C133" s="421" t="s">
        <v>175</v>
      </c>
      <c r="D133" s="421"/>
      <c r="E133" s="421"/>
      <c r="F133" s="98"/>
      <c r="G133" s="98"/>
      <c r="H133" s="98"/>
      <c r="I133" s="98"/>
      <c r="J133" s="115">
        <v>1.58</v>
      </c>
      <c r="K133" s="98" t="s">
        <v>177</v>
      </c>
      <c r="L133" s="115">
        <v>29.04</v>
      </c>
      <c r="M133" s="98" t="s">
        <v>176</v>
      </c>
      <c r="N133" s="114">
        <v>579</v>
      </c>
      <c r="V133" s="94"/>
      <c r="W133" s="76"/>
      <c r="X133" s="76"/>
      <c r="Z133" s="66" t="s">
        <v>175</v>
      </c>
      <c r="AC133" s="76"/>
      <c r="AE133" s="93"/>
    </row>
    <row r="134" spans="1:31" s="65" customFormat="1" ht="12" x14ac:dyDescent="0.2">
      <c r="A134" s="116"/>
      <c r="B134" s="83" t="s">
        <v>174</v>
      </c>
      <c r="C134" s="421" t="s">
        <v>173</v>
      </c>
      <c r="D134" s="421"/>
      <c r="E134" s="421"/>
      <c r="F134" s="98"/>
      <c r="G134" s="98"/>
      <c r="H134" s="98"/>
      <c r="I134" s="98"/>
      <c r="J134" s="115">
        <v>7.48</v>
      </c>
      <c r="K134" s="98"/>
      <c r="L134" s="115">
        <v>91.67</v>
      </c>
      <c r="M134" s="98"/>
      <c r="N134" s="114"/>
      <c r="V134" s="94"/>
      <c r="W134" s="76"/>
      <c r="X134" s="76"/>
      <c r="Z134" s="66" t="s">
        <v>173</v>
      </c>
      <c r="AC134" s="76"/>
      <c r="AE134" s="93"/>
    </row>
    <row r="135" spans="1:31" s="65" customFormat="1" ht="12" x14ac:dyDescent="0.2">
      <c r="A135" s="106"/>
      <c r="B135" s="121" t="s">
        <v>735</v>
      </c>
      <c r="C135" s="428" t="s">
        <v>731</v>
      </c>
      <c r="D135" s="428"/>
      <c r="E135" s="428"/>
      <c r="F135" s="120" t="s">
        <v>734</v>
      </c>
      <c r="G135" s="120" t="s">
        <v>733</v>
      </c>
      <c r="H135" s="120"/>
      <c r="I135" s="120" t="s">
        <v>732</v>
      </c>
      <c r="J135" s="83"/>
      <c r="K135" s="98"/>
      <c r="L135" s="115"/>
      <c r="M135" s="98"/>
      <c r="N135" s="119"/>
      <c r="V135" s="94"/>
      <c r="W135" s="76"/>
      <c r="X135" s="76"/>
      <c r="AC135" s="76"/>
      <c r="AE135" s="93" t="s">
        <v>731</v>
      </c>
    </row>
    <row r="136" spans="1:31" s="65" customFormat="1" ht="12" x14ac:dyDescent="0.2">
      <c r="A136" s="116"/>
      <c r="B136" s="83"/>
      <c r="C136" s="421" t="s">
        <v>163</v>
      </c>
      <c r="D136" s="421"/>
      <c r="E136" s="421"/>
      <c r="F136" s="98" t="s">
        <v>162</v>
      </c>
      <c r="G136" s="98" t="s">
        <v>730</v>
      </c>
      <c r="H136" s="98" t="s">
        <v>165</v>
      </c>
      <c r="I136" s="98" t="s">
        <v>729</v>
      </c>
      <c r="J136" s="115"/>
      <c r="K136" s="98"/>
      <c r="L136" s="115"/>
      <c r="M136" s="98"/>
      <c r="N136" s="114"/>
      <c r="V136" s="94"/>
      <c r="W136" s="76"/>
      <c r="X136" s="76"/>
      <c r="AA136" s="66" t="s">
        <v>163</v>
      </c>
      <c r="AC136" s="76"/>
      <c r="AE136" s="93"/>
    </row>
    <row r="137" spans="1:31" s="65" customFormat="1" ht="12" x14ac:dyDescent="0.2">
      <c r="A137" s="116"/>
      <c r="B137" s="83"/>
      <c r="C137" s="421" t="s">
        <v>158</v>
      </c>
      <c r="D137" s="421"/>
      <c r="E137" s="421"/>
      <c r="F137" s="98" t="s">
        <v>162</v>
      </c>
      <c r="G137" s="98" t="s">
        <v>728</v>
      </c>
      <c r="H137" s="98" t="s">
        <v>160</v>
      </c>
      <c r="I137" s="98" t="s">
        <v>727</v>
      </c>
      <c r="J137" s="115"/>
      <c r="K137" s="98"/>
      <c r="L137" s="115"/>
      <c r="M137" s="98"/>
      <c r="N137" s="114"/>
      <c r="V137" s="94"/>
      <c r="W137" s="76"/>
      <c r="X137" s="76"/>
      <c r="AA137" s="66" t="s">
        <v>158</v>
      </c>
      <c r="AC137" s="76"/>
      <c r="AE137" s="93"/>
    </row>
    <row r="138" spans="1:31" s="65" customFormat="1" ht="12" x14ac:dyDescent="0.2">
      <c r="A138" s="116"/>
      <c r="B138" s="83"/>
      <c r="C138" s="429" t="s">
        <v>157</v>
      </c>
      <c r="D138" s="429"/>
      <c r="E138" s="429"/>
      <c r="F138" s="113"/>
      <c r="G138" s="113"/>
      <c r="H138" s="113"/>
      <c r="I138" s="113"/>
      <c r="J138" s="118">
        <v>259.11</v>
      </c>
      <c r="K138" s="113"/>
      <c r="L138" s="118">
        <v>4541.6400000000003</v>
      </c>
      <c r="M138" s="113"/>
      <c r="N138" s="117"/>
      <c r="V138" s="94"/>
      <c r="W138" s="76"/>
      <c r="X138" s="76"/>
      <c r="AB138" s="66" t="s">
        <v>157</v>
      </c>
      <c r="AC138" s="76"/>
      <c r="AE138" s="93"/>
    </row>
    <row r="139" spans="1:31" s="65" customFormat="1" ht="12" x14ac:dyDescent="0.2">
      <c r="A139" s="116"/>
      <c r="B139" s="83"/>
      <c r="C139" s="421" t="s">
        <v>156</v>
      </c>
      <c r="D139" s="421"/>
      <c r="E139" s="421"/>
      <c r="F139" s="98"/>
      <c r="G139" s="98"/>
      <c r="H139" s="98"/>
      <c r="I139" s="98"/>
      <c r="J139" s="115"/>
      <c r="K139" s="98"/>
      <c r="L139" s="115">
        <v>2048.66</v>
      </c>
      <c r="M139" s="98"/>
      <c r="N139" s="114">
        <v>40870</v>
      </c>
      <c r="V139" s="94"/>
      <c r="W139" s="76"/>
      <c r="X139" s="76"/>
      <c r="AA139" s="66" t="s">
        <v>156</v>
      </c>
      <c r="AC139" s="76"/>
      <c r="AE139" s="93"/>
    </row>
    <row r="140" spans="1:31" s="65" customFormat="1" ht="33.75" x14ac:dyDescent="0.2">
      <c r="A140" s="116"/>
      <c r="B140" s="83" t="s">
        <v>489</v>
      </c>
      <c r="C140" s="421" t="s">
        <v>486</v>
      </c>
      <c r="D140" s="421"/>
      <c r="E140" s="421"/>
      <c r="F140" s="98" t="s">
        <v>149</v>
      </c>
      <c r="G140" s="98" t="s">
        <v>488</v>
      </c>
      <c r="H140" s="98" t="s">
        <v>153</v>
      </c>
      <c r="I140" s="98" t="s">
        <v>487</v>
      </c>
      <c r="J140" s="115"/>
      <c r="K140" s="98"/>
      <c r="L140" s="115">
        <v>1788.48</v>
      </c>
      <c r="M140" s="98"/>
      <c r="N140" s="114">
        <v>35680</v>
      </c>
      <c r="V140" s="94"/>
      <c r="W140" s="76"/>
      <c r="X140" s="76"/>
      <c r="AA140" s="66" t="s">
        <v>486</v>
      </c>
      <c r="AC140" s="76"/>
      <c r="AE140" s="93"/>
    </row>
    <row r="141" spans="1:31" s="65" customFormat="1" ht="33.75" x14ac:dyDescent="0.2">
      <c r="A141" s="116"/>
      <c r="B141" s="83" t="s">
        <v>485</v>
      </c>
      <c r="C141" s="421" t="s">
        <v>483</v>
      </c>
      <c r="D141" s="421"/>
      <c r="E141" s="421"/>
      <c r="F141" s="98" t="s">
        <v>149</v>
      </c>
      <c r="G141" s="98" t="s">
        <v>346</v>
      </c>
      <c r="H141" s="98" t="s">
        <v>147</v>
      </c>
      <c r="I141" s="98" t="s">
        <v>484</v>
      </c>
      <c r="J141" s="115"/>
      <c r="K141" s="98"/>
      <c r="L141" s="115">
        <v>957.75</v>
      </c>
      <c r="M141" s="98"/>
      <c r="N141" s="114">
        <v>19107</v>
      </c>
      <c r="V141" s="94"/>
      <c r="W141" s="76"/>
      <c r="X141" s="76"/>
      <c r="AA141" s="66" t="s">
        <v>483</v>
      </c>
      <c r="AC141" s="76"/>
      <c r="AE141" s="93"/>
    </row>
    <row r="142" spans="1:31" s="65" customFormat="1" ht="12" x14ac:dyDescent="0.2">
      <c r="A142" s="112"/>
      <c r="B142" s="74"/>
      <c r="C142" s="422" t="s">
        <v>144</v>
      </c>
      <c r="D142" s="422"/>
      <c r="E142" s="422"/>
      <c r="F142" s="101"/>
      <c r="G142" s="101"/>
      <c r="H142" s="101"/>
      <c r="I142" s="101"/>
      <c r="J142" s="102"/>
      <c r="K142" s="101"/>
      <c r="L142" s="102">
        <v>7287.87</v>
      </c>
      <c r="M142" s="113"/>
      <c r="N142" s="100"/>
      <c r="V142" s="94"/>
      <c r="W142" s="76"/>
      <c r="X142" s="76"/>
      <c r="AC142" s="76" t="s">
        <v>144</v>
      </c>
      <c r="AE142" s="93"/>
    </row>
    <row r="143" spans="1:31" s="65" customFormat="1" ht="22.5" x14ac:dyDescent="0.2">
      <c r="A143" s="104" t="s">
        <v>726</v>
      </c>
      <c r="B143" s="103" t="s">
        <v>725</v>
      </c>
      <c r="C143" s="422" t="s">
        <v>723</v>
      </c>
      <c r="D143" s="422"/>
      <c r="E143" s="422"/>
      <c r="F143" s="101" t="s">
        <v>141</v>
      </c>
      <c r="G143" s="101"/>
      <c r="H143" s="101"/>
      <c r="I143" s="101" t="s">
        <v>724</v>
      </c>
      <c r="J143" s="102">
        <v>4900.42</v>
      </c>
      <c r="K143" s="101"/>
      <c r="L143" s="102">
        <v>1933.71</v>
      </c>
      <c r="M143" s="101"/>
      <c r="N143" s="100"/>
      <c r="V143" s="94"/>
      <c r="W143" s="76"/>
      <c r="X143" s="76" t="s">
        <v>723</v>
      </c>
      <c r="AC143" s="76"/>
      <c r="AE143" s="93"/>
    </row>
    <row r="144" spans="1:31" s="65" customFormat="1" ht="12" x14ac:dyDescent="0.2">
      <c r="A144" s="112"/>
      <c r="B144" s="74"/>
      <c r="C144" s="111" t="s">
        <v>138</v>
      </c>
      <c r="D144" s="110"/>
      <c r="E144" s="110"/>
      <c r="F144" s="99"/>
      <c r="G144" s="99"/>
      <c r="H144" s="99"/>
      <c r="I144" s="99"/>
      <c r="J144" s="109"/>
      <c r="K144" s="99"/>
      <c r="L144" s="109"/>
      <c r="M144" s="108"/>
      <c r="N144" s="107"/>
      <c r="V144" s="94"/>
      <c r="W144" s="76"/>
      <c r="X144" s="76"/>
      <c r="AC144" s="76"/>
      <c r="AE144" s="93"/>
    </row>
    <row r="145" spans="1:31" s="65" customFormat="1" ht="12" x14ac:dyDescent="0.2">
      <c r="A145" s="106"/>
      <c r="B145" s="105"/>
      <c r="C145" s="421" t="s">
        <v>722</v>
      </c>
      <c r="D145" s="421"/>
      <c r="E145" s="421"/>
      <c r="F145" s="421"/>
      <c r="G145" s="421"/>
      <c r="H145" s="421"/>
      <c r="I145" s="421"/>
      <c r="J145" s="421"/>
      <c r="K145" s="421"/>
      <c r="L145" s="421"/>
      <c r="M145" s="421"/>
      <c r="N145" s="423"/>
      <c r="V145" s="94"/>
      <c r="W145" s="76"/>
      <c r="X145" s="76"/>
      <c r="Y145" s="66" t="s">
        <v>722</v>
      </c>
      <c r="AC145" s="76"/>
      <c r="AE145" s="93"/>
    </row>
    <row r="146" spans="1:31" s="65" customFormat="1" ht="56.25" x14ac:dyDescent="0.2">
      <c r="A146" s="104" t="s">
        <v>721</v>
      </c>
      <c r="B146" s="103" t="s">
        <v>720</v>
      </c>
      <c r="C146" s="422" t="s">
        <v>717</v>
      </c>
      <c r="D146" s="422"/>
      <c r="E146" s="422"/>
      <c r="F146" s="101" t="s">
        <v>719</v>
      </c>
      <c r="G146" s="101"/>
      <c r="H146" s="101"/>
      <c r="I146" s="101" t="s">
        <v>718</v>
      </c>
      <c r="J146" s="102"/>
      <c r="K146" s="101"/>
      <c r="L146" s="102"/>
      <c r="M146" s="101"/>
      <c r="N146" s="100"/>
      <c r="V146" s="94"/>
      <c r="W146" s="76"/>
      <c r="X146" s="76" t="s">
        <v>717</v>
      </c>
      <c r="AC146" s="76"/>
      <c r="AE146" s="93"/>
    </row>
    <row r="147" spans="1:31" s="65" customFormat="1" ht="12" x14ac:dyDescent="0.2">
      <c r="A147" s="106"/>
      <c r="B147" s="105"/>
      <c r="C147" s="421" t="s">
        <v>716</v>
      </c>
      <c r="D147" s="421"/>
      <c r="E147" s="421"/>
      <c r="F147" s="421"/>
      <c r="G147" s="421"/>
      <c r="H147" s="421"/>
      <c r="I147" s="421"/>
      <c r="J147" s="421"/>
      <c r="K147" s="421"/>
      <c r="L147" s="421"/>
      <c r="M147" s="421"/>
      <c r="N147" s="423"/>
      <c r="V147" s="94"/>
      <c r="W147" s="76"/>
      <c r="X147" s="76"/>
      <c r="Y147" s="66" t="s">
        <v>716</v>
      </c>
      <c r="AC147" s="76"/>
      <c r="AE147" s="93"/>
    </row>
    <row r="148" spans="1:31" s="65" customFormat="1" ht="22.5" x14ac:dyDescent="0.2">
      <c r="A148" s="122"/>
      <c r="B148" s="83" t="s">
        <v>186</v>
      </c>
      <c r="C148" s="421" t="s">
        <v>185</v>
      </c>
      <c r="D148" s="421"/>
      <c r="E148" s="421"/>
      <c r="F148" s="421"/>
      <c r="G148" s="421"/>
      <c r="H148" s="421"/>
      <c r="I148" s="421"/>
      <c r="J148" s="421"/>
      <c r="K148" s="421"/>
      <c r="L148" s="421"/>
      <c r="M148" s="421"/>
      <c r="N148" s="423"/>
      <c r="V148" s="94"/>
      <c r="W148" s="76"/>
      <c r="X148" s="76"/>
      <c r="AC148" s="76"/>
      <c r="AD148" s="66" t="s">
        <v>185</v>
      </c>
      <c r="AE148" s="93"/>
    </row>
    <row r="149" spans="1:31" s="65" customFormat="1" ht="33.75" x14ac:dyDescent="0.2">
      <c r="A149" s="122"/>
      <c r="B149" s="83" t="s">
        <v>184</v>
      </c>
      <c r="C149" s="421" t="s">
        <v>183</v>
      </c>
      <c r="D149" s="421"/>
      <c r="E149" s="421"/>
      <c r="F149" s="421"/>
      <c r="G149" s="421"/>
      <c r="H149" s="421"/>
      <c r="I149" s="421"/>
      <c r="J149" s="421"/>
      <c r="K149" s="421"/>
      <c r="L149" s="421"/>
      <c r="M149" s="421"/>
      <c r="N149" s="423"/>
      <c r="V149" s="94"/>
      <c r="W149" s="76"/>
      <c r="X149" s="76"/>
      <c r="AC149" s="76"/>
      <c r="AD149" s="66" t="s">
        <v>183</v>
      </c>
      <c r="AE149" s="93"/>
    </row>
    <row r="150" spans="1:31" s="65" customFormat="1" ht="12" x14ac:dyDescent="0.2">
      <c r="A150" s="116"/>
      <c r="B150" s="83" t="s">
        <v>168</v>
      </c>
      <c r="C150" s="421" t="s">
        <v>181</v>
      </c>
      <c r="D150" s="421"/>
      <c r="E150" s="421"/>
      <c r="F150" s="98"/>
      <c r="G150" s="98"/>
      <c r="H150" s="98"/>
      <c r="I150" s="98"/>
      <c r="J150" s="115">
        <v>194.65</v>
      </c>
      <c r="K150" s="98" t="s">
        <v>182</v>
      </c>
      <c r="L150" s="115">
        <v>859.31</v>
      </c>
      <c r="M150" s="98" t="s">
        <v>176</v>
      </c>
      <c r="N150" s="114">
        <v>17143</v>
      </c>
      <c r="V150" s="94"/>
      <c r="W150" s="76"/>
      <c r="X150" s="76"/>
      <c r="Z150" s="66" t="s">
        <v>181</v>
      </c>
      <c r="AC150" s="76"/>
      <c r="AE150" s="93"/>
    </row>
    <row r="151" spans="1:31" s="65" customFormat="1" ht="12" x14ac:dyDescent="0.2">
      <c r="A151" s="116"/>
      <c r="B151" s="83" t="s">
        <v>180</v>
      </c>
      <c r="C151" s="421" t="s">
        <v>179</v>
      </c>
      <c r="D151" s="421"/>
      <c r="E151" s="421"/>
      <c r="F151" s="98"/>
      <c r="G151" s="98"/>
      <c r="H151" s="98"/>
      <c r="I151" s="98"/>
      <c r="J151" s="115">
        <v>39.65</v>
      </c>
      <c r="K151" s="98" t="s">
        <v>177</v>
      </c>
      <c r="L151" s="115">
        <v>190.26</v>
      </c>
      <c r="M151" s="98"/>
      <c r="N151" s="114"/>
      <c r="V151" s="94"/>
      <c r="W151" s="76"/>
      <c r="X151" s="76"/>
      <c r="Z151" s="66" t="s">
        <v>179</v>
      </c>
      <c r="AC151" s="76"/>
      <c r="AE151" s="93"/>
    </row>
    <row r="152" spans="1:31" s="65" customFormat="1" ht="12" x14ac:dyDescent="0.2">
      <c r="A152" s="116"/>
      <c r="B152" s="83" t="s">
        <v>178</v>
      </c>
      <c r="C152" s="421" t="s">
        <v>175</v>
      </c>
      <c r="D152" s="421"/>
      <c r="E152" s="421"/>
      <c r="F152" s="98"/>
      <c r="G152" s="98"/>
      <c r="H152" s="98"/>
      <c r="I152" s="98"/>
      <c r="J152" s="115">
        <v>1.97</v>
      </c>
      <c r="K152" s="98" t="s">
        <v>177</v>
      </c>
      <c r="L152" s="115">
        <v>9.4499999999999993</v>
      </c>
      <c r="M152" s="98" t="s">
        <v>176</v>
      </c>
      <c r="N152" s="114">
        <v>189</v>
      </c>
      <c r="V152" s="94"/>
      <c r="W152" s="76"/>
      <c r="X152" s="76"/>
      <c r="Z152" s="66" t="s">
        <v>175</v>
      </c>
      <c r="AC152" s="76"/>
      <c r="AE152" s="93"/>
    </row>
    <row r="153" spans="1:31" s="65" customFormat="1" ht="12" x14ac:dyDescent="0.2">
      <c r="A153" s="116"/>
      <c r="B153" s="83" t="s">
        <v>174</v>
      </c>
      <c r="C153" s="421" t="s">
        <v>173</v>
      </c>
      <c r="D153" s="421"/>
      <c r="E153" s="421"/>
      <c r="F153" s="98"/>
      <c r="G153" s="98"/>
      <c r="H153" s="98"/>
      <c r="I153" s="98"/>
      <c r="J153" s="115">
        <v>2070.67</v>
      </c>
      <c r="K153" s="98"/>
      <c r="L153" s="115">
        <v>6624.07</v>
      </c>
      <c r="M153" s="98"/>
      <c r="N153" s="114"/>
      <c r="V153" s="94"/>
      <c r="W153" s="76"/>
      <c r="X153" s="76"/>
      <c r="Z153" s="66" t="s">
        <v>173</v>
      </c>
      <c r="AC153" s="76"/>
      <c r="AE153" s="93"/>
    </row>
    <row r="154" spans="1:31" s="65" customFormat="1" ht="12" x14ac:dyDescent="0.2">
      <c r="A154" s="116"/>
      <c r="B154" s="83"/>
      <c r="C154" s="421" t="s">
        <v>163</v>
      </c>
      <c r="D154" s="421"/>
      <c r="E154" s="421"/>
      <c r="F154" s="98" t="s">
        <v>162</v>
      </c>
      <c r="G154" s="98" t="s">
        <v>715</v>
      </c>
      <c r="H154" s="98" t="s">
        <v>165</v>
      </c>
      <c r="I154" s="98" t="s">
        <v>714</v>
      </c>
      <c r="J154" s="115"/>
      <c r="K154" s="98"/>
      <c r="L154" s="115"/>
      <c r="M154" s="98"/>
      <c r="N154" s="114"/>
      <c r="V154" s="94"/>
      <c r="W154" s="76"/>
      <c r="X154" s="76"/>
      <c r="AA154" s="66" t="s">
        <v>163</v>
      </c>
      <c r="AC154" s="76"/>
      <c r="AE154" s="93"/>
    </row>
    <row r="155" spans="1:31" s="65" customFormat="1" ht="12" x14ac:dyDescent="0.2">
      <c r="A155" s="116"/>
      <c r="B155" s="83"/>
      <c r="C155" s="421" t="s">
        <v>158</v>
      </c>
      <c r="D155" s="421"/>
      <c r="E155" s="421"/>
      <c r="F155" s="98" t="s">
        <v>162</v>
      </c>
      <c r="G155" s="98" t="s">
        <v>713</v>
      </c>
      <c r="H155" s="98" t="s">
        <v>160</v>
      </c>
      <c r="I155" s="98" t="s">
        <v>712</v>
      </c>
      <c r="J155" s="115"/>
      <c r="K155" s="98"/>
      <c r="L155" s="115"/>
      <c r="M155" s="98"/>
      <c r="N155" s="114"/>
      <c r="V155" s="94"/>
      <c r="W155" s="76"/>
      <c r="X155" s="76"/>
      <c r="AA155" s="66" t="s">
        <v>158</v>
      </c>
      <c r="AC155" s="76"/>
      <c r="AE155" s="93"/>
    </row>
    <row r="156" spans="1:31" s="65" customFormat="1" ht="12" x14ac:dyDescent="0.2">
      <c r="A156" s="116"/>
      <c r="B156" s="83"/>
      <c r="C156" s="429" t="s">
        <v>157</v>
      </c>
      <c r="D156" s="429"/>
      <c r="E156" s="429"/>
      <c r="F156" s="113"/>
      <c r="G156" s="113"/>
      <c r="H156" s="113"/>
      <c r="I156" s="113"/>
      <c r="J156" s="118">
        <v>2304.9699999999998</v>
      </c>
      <c r="K156" s="113"/>
      <c r="L156" s="118">
        <v>7673.64</v>
      </c>
      <c r="M156" s="113"/>
      <c r="N156" s="117"/>
      <c r="V156" s="94"/>
      <c r="W156" s="76"/>
      <c r="X156" s="76"/>
      <c r="AB156" s="66" t="s">
        <v>157</v>
      </c>
      <c r="AC156" s="76"/>
      <c r="AE156" s="93"/>
    </row>
    <row r="157" spans="1:31" s="65" customFormat="1" ht="12" x14ac:dyDescent="0.2">
      <c r="A157" s="116"/>
      <c r="B157" s="83"/>
      <c r="C157" s="421" t="s">
        <v>156</v>
      </c>
      <c r="D157" s="421"/>
      <c r="E157" s="421"/>
      <c r="F157" s="98"/>
      <c r="G157" s="98"/>
      <c r="H157" s="98"/>
      <c r="I157" s="98"/>
      <c r="J157" s="115"/>
      <c r="K157" s="98"/>
      <c r="L157" s="115">
        <v>868.76</v>
      </c>
      <c r="M157" s="98"/>
      <c r="N157" s="114">
        <v>17332</v>
      </c>
      <c r="V157" s="94"/>
      <c r="W157" s="76"/>
      <c r="X157" s="76"/>
      <c r="AA157" s="66" t="s">
        <v>156</v>
      </c>
      <c r="AC157" s="76"/>
      <c r="AE157" s="93"/>
    </row>
    <row r="158" spans="1:31" s="65" customFormat="1" ht="33.75" x14ac:dyDescent="0.2">
      <c r="A158" s="116"/>
      <c r="B158" s="83" t="s">
        <v>574</v>
      </c>
      <c r="C158" s="421" t="s">
        <v>571</v>
      </c>
      <c r="D158" s="421"/>
      <c r="E158" s="421"/>
      <c r="F158" s="98" t="s">
        <v>149</v>
      </c>
      <c r="G158" s="98" t="s">
        <v>573</v>
      </c>
      <c r="H158" s="98" t="s">
        <v>153</v>
      </c>
      <c r="I158" s="98" t="s">
        <v>572</v>
      </c>
      <c r="J158" s="115"/>
      <c r="K158" s="98"/>
      <c r="L158" s="115">
        <v>844.43</v>
      </c>
      <c r="M158" s="98"/>
      <c r="N158" s="114">
        <v>16847</v>
      </c>
      <c r="V158" s="94"/>
      <c r="W158" s="76"/>
      <c r="X158" s="76"/>
      <c r="AA158" s="66" t="s">
        <v>571</v>
      </c>
      <c r="AC158" s="76"/>
      <c r="AE158" s="93"/>
    </row>
    <row r="159" spans="1:31" s="65" customFormat="1" ht="33.75" x14ac:dyDescent="0.2">
      <c r="A159" s="116"/>
      <c r="B159" s="83" t="s">
        <v>570</v>
      </c>
      <c r="C159" s="421" t="s">
        <v>569</v>
      </c>
      <c r="D159" s="421"/>
      <c r="E159" s="421"/>
      <c r="F159" s="98" t="s">
        <v>149</v>
      </c>
      <c r="G159" s="98" t="s">
        <v>346</v>
      </c>
      <c r="H159" s="98" t="s">
        <v>147</v>
      </c>
      <c r="I159" s="98" t="s">
        <v>484</v>
      </c>
      <c r="J159" s="115"/>
      <c r="K159" s="98"/>
      <c r="L159" s="115">
        <v>406.15</v>
      </c>
      <c r="M159" s="98"/>
      <c r="N159" s="114">
        <v>8103</v>
      </c>
      <c r="V159" s="94"/>
      <c r="W159" s="76"/>
      <c r="X159" s="76"/>
      <c r="AA159" s="66" t="s">
        <v>569</v>
      </c>
      <c r="AC159" s="76"/>
      <c r="AE159" s="93"/>
    </row>
    <row r="160" spans="1:31" s="65" customFormat="1" ht="12" x14ac:dyDescent="0.2">
      <c r="A160" s="112"/>
      <c r="B160" s="74"/>
      <c r="C160" s="422" t="s">
        <v>144</v>
      </c>
      <c r="D160" s="422"/>
      <c r="E160" s="422"/>
      <c r="F160" s="101"/>
      <c r="G160" s="101"/>
      <c r="H160" s="101"/>
      <c r="I160" s="101"/>
      <c r="J160" s="102"/>
      <c r="K160" s="101"/>
      <c r="L160" s="102">
        <v>8924.2199999999993</v>
      </c>
      <c r="M160" s="113"/>
      <c r="N160" s="100"/>
      <c r="V160" s="94"/>
      <c r="W160" s="76"/>
      <c r="X160" s="76"/>
      <c r="AC160" s="76" t="s">
        <v>144</v>
      </c>
      <c r="AE160" s="93"/>
    </row>
    <row r="161" spans="1:31" s="65" customFormat="1" ht="45" x14ac:dyDescent="0.2">
      <c r="A161" s="104" t="s">
        <v>711</v>
      </c>
      <c r="B161" s="103" t="s">
        <v>710</v>
      </c>
      <c r="C161" s="422" t="s">
        <v>709</v>
      </c>
      <c r="D161" s="422"/>
      <c r="E161" s="422"/>
      <c r="F161" s="101" t="s">
        <v>324</v>
      </c>
      <c r="G161" s="101"/>
      <c r="H161" s="101"/>
      <c r="I161" s="101" t="s">
        <v>399</v>
      </c>
      <c r="J161" s="102"/>
      <c r="K161" s="101"/>
      <c r="L161" s="102"/>
      <c r="M161" s="101"/>
      <c r="N161" s="100"/>
      <c r="V161" s="94"/>
      <c r="W161" s="76"/>
      <c r="X161" s="76" t="s">
        <v>709</v>
      </c>
      <c r="AC161" s="76"/>
      <c r="AE161" s="93"/>
    </row>
    <row r="162" spans="1:31" s="65" customFormat="1" ht="12" x14ac:dyDescent="0.2">
      <c r="A162" s="106"/>
      <c r="B162" s="105"/>
      <c r="C162" s="421" t="s">
        <v>708</v>
      </c>
      <c r="D162" s="421"/>
      <c r="E162" s="421"/>
      <c r="F162" s="421"/>
      <c r="G162" s="421"/>
      <c r="H162" s="421"/>
      <c r="I162" s="421"/>
      <c r="J162" s="421"/>
      <c r="K162" s="421"/>
      <c r="L162" s="421"/>
      <c r="M162" s="421"/>
      <c r="N162" s="423"/>
      <c r="V162" s="94"/>
      <c r="W162" s="76"/>
      <c r="X162" s="76"/>
      <c r="Y162" s="66" t="s">
        <v>708</v>
      </c>
      <c r="AC162" s="76"/>
      <c r="AE162" s="93"/>
    </row>
    <row r="163" spans="1:31" s="65" customFormat="1" ht="12" x14ac:dyDescent="0.2">
      <c r="A163" s="116"/>
      <c r="B163" s="83" t="s">
        <v>168</v>
      </c>
      <c r="C163" s="421" t="s">
        <v>181</v>
      </c>
      <c r="D163" s="421"/>
      <c r="E163" s="421"/>
      <c r="F163" s="98"/>
      <c r="G163" s="98"/>
      <c r="H163" s="98"/>
      <c r="I163" s="98"/>
      <c r="J163" s="115">
        <v>330.52</v>
      </c>
      <c r="K163" s="98"/>
      <c r="L163" s="115">
        <v>727.14</v>
      </c>
      <c r="M163" s="98" t="s">
        <v>176</v>
      </c>
      <c r="N163" s="114">
        <v>14506</v>
      </c>
      <c r="V163" s="94"/>
      <c r="W163" s="76"/>
      <c r="X163" s="76"/>
      <c r="Z163" s="66" t="s">
        <v>181</v>
      </c>
      <c r="AC163" s="76"/>
      <c r="AE163" s="93"/>
    </row>
    <row r="164" spans="1:31" s="65" customFormat="1" ht="12" x14ac:dyDescent="0.2">
      <c r="A164" s="116"/>
      <c r="B164" s="83" t="s">
        <v>180</v>
      </c>
      <c r="C164" s="421" t="s">
        <v>179</v>
      </c>
      <c r="D164" s="421"/>
      <c r="E164" s="421"/>
      <c r="F164" s="98"/>
      <c r="G164" s="98"/>
      <c r="H164" s="98"/>
      <c r="I164" s="98"/>
      <c r="J164" s="115">
        <v>29.79</v>
      </c>
      <c r="K164" s="98"/>
      <c r="L164" s="115">
        <v>65.540000000000006</v>
      </c>
      <c r="M164" s="98"/>
      <c r="N164" s="114"/>
      <c r="V164" s="94"/>
      <c r="W164" s="76"/>
      <c r="X164" s="76"/>
      <c r="Z164" s="66" t="s">
        <v>179</v>
      </c>
      <c r="AC164" s="76"/>
      <c r="AE164" s="93"/>
    </row>
    <row r="165" spans="1:31" s="65" customFormat="1" ht="12" x14ac:dyDescent="0.2">
      <c r="A165" s="116"/>
      <c r="B165" s="83" t="s">
        <v>174</v>
      </c>
      <c r="C165" s="421" t="s">
        <v>173</v>
      </c>
      <c r="D165" s="421"/>
      <c r="E165" s="421"/>
      <c r="F165" s="98"/>
      <c r="G165" s="98"/>
      <c r="H165" s="98"/>
      <c r="I165" s="98"/>
      <c r="J165" s="115">
        <v>2963.93</v>
      </c>
      <c r="K165" s="98"/>
      <c r="L165" s="115">
        <v>6520.65</v>
      </c>
      <c r="M165" s="98"/>
      <c r="N165" s="114"/>
      <c r="V165" s="94"/>
      <c r="W165" s="76"/>
      <c r="X165" s="76"/>
      <c r="Z165" s="66" t="s">
        <v>173</v>
      </c>
      <c r="AC165" s="76"/>
      <c r="AE165" s="93"/>
    </row>
    <row r="166" spans="1:31" s="65" customFormat="1" ht="12" x14ac:dyDescent="0.2">
      <c r="A166" s="116"/>
      <c r="B166" s="83"/>
      <c r="C166" s="421" t="s">
        <v>163</v>
      </c>
      <c r="D166" s="421"/>
      <c r="E166" s="421"/>
      <c r="F166" s="98" t="s">
        <v>162</v>
      </c>
      <c r="G166" s="98" t="s">
        <v>707</v>
      </c>
      <c r="H166" s="98"/>
      <c r="I166" s="98" t="s">
        <v>706</v>
      </c>
      <c r="J166" s="115"/>
      <c r="K166" s="98"/>
      <c r="L166" s="115"/>
      <c r="M166" s="98"/>
      <c r="N166" s="114"/>
      <c r="V166" s="94"/>
      <c r="W166" s="76"/>
      <c r="X166" s="76"/>
      <c r="AA166" s="66" t="s">
        <v>163</v>
      </c>
      <c r="AC166" s="76"/>
      <c r="AE166" s="93"/>
    </row>
    <row r="167" spans="1:31" s="65" customFormat="1" ht="12" x14ac:dyDescent="0.2">
      <c r="A167" s="116"/>
      <c r="B167" s="83"/>
      <c r="C167" s="429" t="s">
        <v>157</v>
      </c>
      <c r="D167" s="429"/>
      <c r="E167" s="429"/>
      <c r="F167" s="113"/>
      <c r="G167" s="113"/>
      <c r="H167" s="113"/>
      <c r="I167" s="113"/>
      <c r="J167" s="118">
        <v>3324.24</v>
      </c>
      <c r="K167" s="113"/>
      <c r="L167" s="118">
        <v>7313.33</v>
      </c>
      <c r="M167" s="113"/>
      <c r="N167" s="117"/>
      <c r="V167" s="94"/>
      <c r="W167" s="76"/>
      <c r="X167" s="76"/>
      <c r="AB167" s="66" t="s">
        <v>157</v>
      </c>
      <c r="AC167" s="76"/>
      <c r="AE167" s="93"/>
    </row>
    <row r="168" spans="1:31" s="65" customFormat="1" ht="12" x14ac:dyDescent="0.2">
      <c r="A168" s="116"/>
      <c r="B168" s="83"/>
      <c r="C168" s="421" t="s">
        <v>156</v>
      </c>
      <c r="D168" s="421"/>
      <c r="E168" s="421"/>
      <c r="F168" s="98"/>
      <c r="G168" s="98"/>
      <c r="H168" s="98"/>
      <c r="I168" s="98"/>
      <c r="J168" s="115"/>
      <c r="K168" s="98"/>
      <c r="L168" s="115">
        <v>727.14</v>
      </c>
      <c r="M168" s="98"/>
      <c r="N168" s="114">
        <v>14506</v>
      </c>
      <c r="V168" s="94"/>
      <c r="W168" s="76"/>
      <c r="X168" s="76"/>
      <c r="AA168" s="66" t="s">
        <v>156</v>
      </c>
      <c r="AC168" s="76"/>
      <c r="AE168" s="93"/>
    </row>
    <row r="169" spans="1:31" s="65" customFormat="1" ht="33.75" x14ac:dyDescent="0.2">
      <c r="A169" s="116"/>
      <c r="B169" s="83" t="s">
        <v>303</v>
      </c>
      <c r="C169" s="421" t="s">
        <v>301</v>
      </c>
      <c r="D169" s="421"/>
      <c r="E169" s="421"/>
      <c r="F169" s="98" t="s">
        <v>149</v>
      </c>
      <c r="G169" s="98" t="s">
        <v>302</v>
      </c>
      <c r="H169" s="98"/>
      <c r="I169" s="98" t="s">
        <v>302</v>
      </c>
      <c r="J169" s="115"/>
      <c r="K169" s="98"/>
      <c r="L169" s="115">
        <v>654.42999999999995</v>
      </c>
      <c r="M169" s="98"/>
      <c r="N169" s="114">
        <v>13055</v>
      </c>
      <c r="V169" s="94"/>
      <c r="W169" s="76"/>
      <c r="X169" s="76"/>
      <c r="AA169" s="66" t="s">
        <v>301</v>
      </c>
      <c r="AC169" s="76"/>
      <c r="AE169" s="93"/>
    </row>
    <row r="170" spans="1:31" s="65" customFormat="1" ht="33.75" x14ac:dyDescent="0.2">
      <c r="A170" s="116"/>
      <c r="B170" s="83" t="s">
        <v>300</v>
      </c>
      <c r="C170" s="421" t="s">
        <v>298</v>
      </c>
      <c r="D170" s="421"/>
      <c r="E170" s="421"/>
      <c r="F170" s="98" t="s">
        <v>149</v>
      </c>
      <c r="G170" s="98" t="s">
        <v>299</v>
      </c>
      <c r="H170" s="98"/>
      <c r="I170" s="98" t="s">
        <v>299</v>
      </c>
      <c r="J170" s="115"/>
      <c r="K170" s="98"/>
      <c r="L170" s="115">
        <v>334.48</v>
      </c>
      <c r="M170" s="98"/>
      <c r="N170" s="114">
        <v>6673</v>
      </c>
      <c r="V170" s="94"/>
      <c r="W170" s="76"/>
      <c r="X170" s="76"/>
      <c r="AA170" s="66" t="s">
        <v>298</v>
      </c>
      <c r="AC170" s="76"/>
      <c r="AE170" s="93"/>
    </row>
    <row r="171" spans="1:31" s="65" customFormat="1" ht="12" x14ac:dyDescent="0.2">
      <c r="A171" s="112"/>
      <c r="B171" s="74"/>
      <c r="C171" s="422" t="s">
        <v>144</v>
      </c>
      <c r="D171" s="422"/>
      <c r="E171" s="422"/>
      <c r="F171" s="101"/>
      <c r="G171" s="101"/>
      <c r="H171" s="101"/>
      <c r="I171" s="101"/>
      <c r="J171" s="102"/>
      <c r="K171" s="101"/>
      <c r="L171" s="102">
        <v>8302.24</v>
      </c>
      <c r="M171" s="113"/>
      <c r="N171" s="100"/>
      <c r="V171" s="94"/>
      <c r="W171" s="76"/>
      <c r="X171" s="76"/>
      <c r="AC171" s="76" t="s">
        <v>144</v>
      </c>
      <c r="AE171" s="93"/>
    </row>
    <row r="172" spans="1:31" s="65" customFormat="1" ht="33.75" x14ac:dyDescent="0.2">
      <c r="A172" s="104" t="s">
        <v>705</v>
      </c>
      <c r="B172" s="103" t="s">
        <v>704</v>
      </c>
      <c r="C172" s="422" t="s">
        <v>702</v>
      </c>
      <c r="D172" s="422"/>
      <c r="E172" s="422"/>
      <c r="F172" s="101" t="s">
        <v>703</v>
      </c>
      <c r="G172" s="101"/>
      <c r="H172" s="101"/>
      <c r="I172" s="101" t="s">
        <v>180</v>
      </c>
      <c r="J172" s="102"/>
      <c r="K172" s="101"/>
      <c r="L172" s="102"/>
      <c r="M172" s="101"/>
      <c r="N172" s="100"/>
      <c r="V172" s="94"/>
      <c r="W172" s="76"/>
      <c r="X172" s="76" t="s">
        <v>702</v>
      </c>
      <c r="AC172" s="76"/>
      <c r="AE172" s="93"/>
    </row>
    <row r="173" spans="1:31" s="65" customFormat="1" ht="22.5" x14ac:dyDescent="0.2">
      <c r="A173" s="122"/>
      <c r="B173" s="83" t="s">
        <v>186</v>
      </c>
      <c r="C173" s="421" t="s">
        <v>185</v>
      </c>
      <c r="D173" s="421"/>
      <c r="E173" s="421"/>
      <c r="F173" s="421"/>
      <c r="G173" s="421"/>
      <c r="H173" s="421"/>
      <c r="I173" s="421"/>
      <c r="J173" s="421"/>
      <c r="K173" s="421"/>
      <c r="L173" s="421"/>
      <c r="M173" s="421"/>
      <c r="N173" s="423"/>
      <c r="V173" s="94"/>
      <c r="W173" s="76"/>
      <c r="X173" s="76"/>
      <c r="AC173" s="76"/>
      <c r="AD173" s="66" t="s">
        <v>185</v>
      </c>
      <c r="AE173" s="93"/>
    </row>
    <row r="174" spans="1:31" s="65" customFormat="1" ht="33.75" x14ac:dyDescent="0.2">
      <c r="A174" s="122"/>
      <c r="B174" s="83" t="s">
        <v>184</v>
      </c>
      <c r="C174" s="421" t="s">
        <v>183</v>
      </c>
      <c r="D174" s="421"/>
      <c r="E174" s="421"/>
      <c r="F174" s="421"/>
      <c r="G174" s="421"/>
      <c r="H174" s="421"/>
      <c r="I174" s="421"/>
      <c r="J174" s="421"/>
      <c r="K174" s="421"/>
      <c r="L174" s="421"/>
      <c r="M174" s="421"/>
      <c r="N174" s="423"/>
      <c r="V174" s="94"/>
      <c r="W174" s="76"/>
      <c r="X174" s="76"/>
      <c r="AC174" s="76"/>
      <c r="AD174" s="66" t="s">
        <v>183</v>
      </c>
      <c r="AE174" s="93"/>
    </row>
    <row r="175" spans="1:31" s="65" customFormat="1" ht="12" x14ac:dyDescent="0.2">
      <c r="A175" s="116"/>
      <c r="B175" s="83" t="s">
        <v>168</v>
      </c>
      <c r="C175" s="421" t="s">
        <v>181</v>
      </c>
      <c r="D175" s="421"/>
      <c r="E175" s="421"/>
      <c r="F175" s="98"/>
      <c r="G175" s="98"/>
      <c r="H175" s="98"/>
      <c r="I175" s="98"/>
      <c r="J175" s="115">
        <v>54.96</v>
      </c>
      <c r="K175" s="98" t="s">
        <v>182</v>
      </c>
      <c r="L175" s="115">
        <v>151.69</v>
      </c>
      <c r="M175" s="98" t="s">
        <v>176</v>
      </c>
      <c r="N175" s="114">
        <v>3026</v>
      </c>
      <c r="V175" s="94"/>
      <c r="W175" s="76"/>
      <c r="X175" s="76"/>
      <c r="Z175" s="66" t="s">
        <v>181</v>
      </c>
      <c r="AC175" s="76"/>
      <c r="AE175" s="93"/>
    </row>
    <row r="176" spans="1:31" s="65" customFormat="1" ht="12" x14ac:dyDescent="0.2">
      <c r="A176" s="116"/>
      <c r="B176" s="83" t="s">
        <v>180</v>
      </c>
      <c r="C176" s="421" t="s">
        <v>179</v>
      </c>
      <c r="D176" s="421"/>
      <c r="E176" s="421"/>
      <c r="F176" s="98"/>
      <c r="G176" s="98"/>
      <c r="H176" s="98"/>
      <c r="I176" s="98"/>
      <c r="J176" s="115">
        <v>23.14</v>
      </c>
      <c r="K176" s="98" t="s">
        <v>177</v>
      </c>
      <c r="L176" s="115">
        <v>69.42</v>
      </c>
      <c r="M176" s="98"/>
      <c r="N176" s="114"/>
      <c r="V176" s="94"/>
      <c r="W176" s="76"/>
      <c r="X176" s="76"/>
      <c r="Z176" s="66" t="s">
        <v>179</v>
      </c>
      <c r="AC176" s="76"/>
      <c r="AE176" s="93"/>
    </row>
    <row r="177" spans="1:31" s="65" customFormat="1" ht="12" x14ac:dyDescent="0.2">
      <c r="A177" s="116"/>
      <c r="B177" s="83" t="s">
        <v>178</v>
      </c>
      <c r="C177" s="421" t="s">
        <v>175</v>
      </c>
      <c r="D177" s="421"/>
      <c r="E177" s="421"/>
      <c r="F177" s="98"/>
      <c r="G177" s="98"/>
      <c r="H177" s="98"/>
      <c r="I177" s="98"/>
      <c r="J177" s="115">
        <v>1.44</v>
      </c>
      <c r="K177" s="98" t="s">
        <v>177</v>
      </c>
      <c r="L177" s="115">
        <v>4.32</v>
      </c>
      <c r="M177" s="98" t="s">
        <v>176</v>
      </c>
      <c r="N177" s="114">
        <v>86</v>
      </c>
      <c r="V177" s="94"/>
      <c r="W177" s="76"/>
      <c r="X177" s="76"/>
      <c r="Z177" s="66" t="s">
        <v>175</v>
      </c>
      <c r="AC177" s="76"/>
      <c r="AE177" s="93"/>
    </row>
    <row r="178" spans="1:31" s="65" customFormat="1" ht="12" x14ac:dyDescent="0.2">
      <c r="A178" s="116"/>
      <c r="B178" s="83" t="s">
        <v>174</v>
      </c>
      <c r="C178" s="421" t="s">
        <v>173</v>
      </c>
      <c r="D178" s="421"/>
      <c r="E178" s="421"/>
      <c r="F178" s="98"/>
      <c r="G178" s="98"/>
      <c r="H178" s="98"/>
      <c r="I178" s="98"/>
      <c r="J178" s="115">
        <v>282.17</v>
      </c>
      <c r="K178" s="98"/>
      <c r="L178" s="115">
        <v>564.34</v>
      </c>
      <c r="M178" s="98"/>
      <c r="N178" s="114"/>
      <c r="V178" s="94"/>
      <c r="W178" s="76"/>
      <c r="X178" s="76"/>
      <c r="Z178" s="66" t="s">
        <v>173</v>
      </c>
      <c r="AC178" s="76"/>
      <c r="AE178" s="93"/>
    </row>
    <row r="179" spans="1:31" s="65" customFormat="1" ht="12" x14ac:dyDescent="0.2">
      <c r="A179" s="106"/>
      <c r="B179" s="121" t="s">
        <v>701</v>
      </c>
      <c r="C179" s="428" t="s">
        <v>699</v>
      </c>
      <c r="D179" s="428"/>
      <c r="E179" s="428"/>
      <c r="F179" s="120" t="s">
        <v>700</v>
      </c>
      <c r="G179" s="120" t="s">
        <v>171</v>
      </c>
      <c r="H179" s="120"/>
      <c r="I179" s="120" t="s">
        <v>171</v>
      </c>
      <c r="J179" s="83"/>
      <c r="K179" s="98"/>
      <c r="L179" s="115"/>
      <c r="M179" s="98"/>
      <c r="N179" s="119"/>
      <c r="V179" s="94"/>
      <c r="W179" s="76"/>
      <c r="X179" s="76"/>
      <c r="AC179" s="76"/>
      <c r="AE179" s="93" t="s">
        <v>699</v>
      </c>
    </row>
    <row r="180" spans="1:31" s="65" customFormat="1" ht="12" x14ac:dyDescent="0.2">
      <c r="A180" s="116"/>
      <c r="B180" s="83"/>
      <c r="C180" s="421" t="s">
        <v>163</v>
      </c>
      <c r="D180" s="421"/>
      <c r="E180" s="421"/>
      <c r="F180" s="98" t="s">
        <v>162</v>
      </c>
      <c r="G180" s="98" t="s">
        <v>698</v>
      </c>
      <c r="H180" s="98" t="s">
        <v>165</v>
      </c>
      <c r="I180" s="98" t="s">
        <v>697</v>
      </c>
      <c r="J180" s="115"/>
      <c r="K180" s="98"/>
      <c r="L180" s="115"/>
      <c r="M180" s="98"/>
      <c r="N180" s="114"/>
      <c r="V180" s="94"/>
      <c r="W180" s="76"/>
      <c r="X180" s="76"/>
      <c r="AA180" s="66" t="s">
        <v>163</v>
      </c>
      <c r="AC180" s="76"/>
      <c r="AE180" s="93"/>
    </row>
    <row r="181" spans="1:31" s="65" customFormat="1" ht="12" x14ac:dyDescent="0.2">
      <c r="A181" s="116"/>
      <c r="B181" s="83"/>
      <c r="C181" s="421" t="s">
        <v>158</v>
      </c>
      <c r="D181" s="421"/>
      <c r="E181" s="421"/>
      <c r="F181" s="98" t="s">
        <v>162</v>
      </c>
      <c r="G181" s="98" t="s">
        <v>203</v>
      </c>
      <c r="H181" s="98" t="s">
        <v>160</v>
      </c>
      <c r="I181" s="98" t="s">
        <v>696</v>
      </c>
      <c r="J181" s="115"/>
      <c r="K181" s="98"/>
      <c r="L181" s="115"/>
      <c r="M181" s="98"/>
      <c r="N181" s="114"/>
      <c r="V181" s="94"/>
      <c r="W181" s="76"/>
      <c r="X181" s="76"/>
      <c r="AA181" s="66" t="s">
        <v>158</v>
      </c>
      <c r="AC181" s="76"/>
      <c r="AE181" s="93"/>
    </row>
    <row r="182" spans="1:31" s="65" customFormat="1" ht="12" x14ac:dyDescent="0.2">
      <c r="A182" s="116"/>
      <c r="B182" s="83"/>
      <c r="C182" s="429" t="s">
        <v>157</v>
      </c>
      <c r="D182" s="429"/>
      <c r="E182" s="429"/>
      <c r="F182" s="113"/>
      <c r="G182" s="113"/>
      <c r="H182" s="113"/>
      <c r="I182" s="113"/>
      <c r="J182" s="118">
        <v>360.27</v>
      </c>
      <c r="K182" s="113"/>
      <c r="L182" s="118">
        <v>785.45</v>
      </c>
      <c r="M182" s="113"/>
      <c r="N182" s="117"/>
      <c r="V182" s="94"/>
      <c r="W182" s="76"/>
      <c r="X182" s="76"/>
      <c r="AB182" s="66" t="s">
        <v>157</v>
      </c>
      <c r="AC182" s="76"/>
      <c r="AE182" s="93"/>
    </row>
    <row r="183" spans="1:31" s="65" customFormat="1" ht="12" x14ac:dyDescent="0.2">
      <c r="A183" s="116"/>
      <c r="B183" s="83"/>
      <c r="C183" s="421" t="s">
        <v>156</v>
      </c>
      <c r="D183" s="421"/>
      <c r="E183" s="421"/>
      <c r="F183" s="98"/>
      <c r="G183" s="98"/>
      <c r="H183" s="98"/>
      <c r="I183" s="98"/>
      <c r="J183" s="115"/>
      <c r="K183" s="98"/>
      <c r="L183" s="115">
        <v>156.01</v>
      </c>
      <c r="M183" s="98"/>
      <c r="N183" s="114">
        <v>3112</v>
      </c>
      <c r="V183" s="94"/>
      <c r="W183" s="76"/>
      <c r="X183" s="76"/>
      <c r="AA183" s="66" t="s">
        <v>156</v>
      </c>
      <c r="AC183" s="76"/>
      <c r="AE183" s="93"/>
    </row>
    <row r="184" spans="1:31" s="65" customFormat="1" ht="33.75" x14ac:dyDescent="0.2">
      <c r="A184" s="116"/>
      <c r="B184" s="83" t="s">
        <v>574</v>
      </c>
      <c r="C184" s="421" t="s">
        <v>571</v>
      </c>
      <c r="D184" s="421"/>
      <c r="E184" s="421"/>
      <c r="F184" s="98" t="s">
        <v>149</v>
      </c>
      <c r="G184" s="98" t="s">
        <v>573</v>
      </c>
      <c r="H184" s="98" t="s">
        <v>153</v>
      </c>
      <c r="I184" s="98" t="s">
        <v>572</v>
      </c>
      <c r="J184" s="115"/>
      <c r="K184" s="98"/>
      <c r="L184" s="115">
        <v>151.63999999999999</v>
      </c>
      <c r="M184" s="98"/>
      <c r="N184" s="114">
        <v>3025</v>
      </c>
      <c r="V184" s="94"/>
      <c r="W184" s="76"/>
      <c r="X184" s="76"/>
      <c r="AA184" s="66" t="s">
        <v>571</v>
      </c>
      <c r="AC184" s="76"/>
      <c r="AE184" s="93"/>
    </row>
    <row r="185" spans="1:31" s="65" customFormat="1" ht="33.75" x14ac:dyDescent="0.2">
      <c r="A185" s="116"/>
      <c r="B185" s="83" t="s">
        <v>570</v>
      </c>
      <c r="C185" s="421" t="s">
        <v>569</v>
      </c>
      <c r="D185" s="421"/>
      <c r="E185" s="421"/>
      <c r="F185" s="98" t="s">
        <v>149</v>
      </c>
      <c r="G185" s="98" t="s">
        <v>346</v>
      </c>
      <c r="H185" s="98" t="s">
        <v>147</v>
      </c>
      <c r="I185" s="98" t="s">
        <v>484</v>
      </c>
      <c r="J185" s="115"/>
      <c r="K185" s="98"/>
      <c r="L185" s="115">
        <v>72.930000000000007</v>
      </c>
      <c r="M185" s="98"/>
      <c r="N185" s="114">
        <v>1455</v>
      </c>
      <c r="V185" s="94"/>
      <c r="W185" s="76"/>
      <c r="X185" s="76"/>
      <c r="AA185" s="66" t="s">
        <v>569</v>
      </c>
      <c r="AC185" s="76"/>
      <c r="AE185" s="93"/>
    </row>
    <row r="186" spans="1:31" s="65" customFormat="1" ht="12" x14ac:dyDescent="0.2">
      <c r="A186" s="112"/>
      <c r="B186" s="74"/>
      <c r="C186" s="422" t="s">
        <v>144</v>
      </c>
      <c r="D186" s="422"/>
      <c r="E186" s="422"/>
      <c r="F186" s="101"/>
      <c r="G186" s="101"/>
      <c r="H186" s="101"/>
      <c r="I186" s="101"/>
      <c r="J186" s="102"/>
      <c r="K186" s="101"/>
      <c r="L186" s="102">
        <v>1010.02</v>
      </c>
      <c r="M186" s="113"/>
      <c r="N186" s="100"/>
      <c r="V186" s="94"/>
      <c r="W186" s="76"/>
      <c r="X186" s="76"/>
      <c r="AC186" s="76" t="s">
        <v>144</v>
      </c>
      <c r="AE186" s="93"/>
    </row>
    <row r="187" spans="1:31" s="65" customFormat="1" ht="56.25" x14ac:dyDescent="0.2">
      <c r="A187" s="104" t="s">
        <v>695</v>
      </c>
      <c r="B187" s="103" t="s">
        <v>694</v>
      </c>
      <c r="C187" s="422" t="s">
        <v>691</v>
      </c>
      <c r="D187" s="422"/>
      <c r="E187" s="422"/>
      <c r="F187" s="101" t="s">
        <v>693</v>
      </c>
      <c r="G187" s="101"/>
      <c r="H187" s="101"/>
      <c r="I187" s="101" t="s">
        <v>692</v>
      </c>
      <c r="J187" s="102"/>
      <c r="K187" s="101"/>
      <c r="L187" s="102"/>
      <c r="M187" s="101"/>
      <c r="N187" s="100"/>
      <c r="V187" s="94"/>
      <c r="W187" s="76"/>
      <c r="X187" s="76" t="s">
        <v>691</v>
      </c>
      <c r="AC187" s="76"/>
      <c r="AE187" s="93"/>
    </row>
    <row r="188" spans="1:31" s="65" customFormat="1" ht="12" x14ac:dyDescent="0.2">
      <c r="A188" s="106"/>
      <c r="B188" s="105"/>
      <c r="C188" s="421" t="s">
        <v>690</v>
      </c>
      <c r="D188" s="421"/>
      <c r="E188" s="421"/>
      <c r="F188" s="421"/>
      <c r="G188" s="421"/>
      <c r="H188" s="421"/>
      <c r="I188" s="421"/>
      <c r="J188" s="421"/>
      <c r="K188" s="421"/>
      <c r="L188" s="421"/>
      <c r="M188" s="421"/>
      <c r="N188" s="423"/>
      <c r="V188" s="94"/>
      <c r="W188" s="76"/>
      <c r="X188" s="76"/>
      <c r="Y188" s="66" t="s">
        <v>690</v>
      </c>
      <c r="AC188" s="76"/>
      <c r="AE188" s="93"/>
    </row>
    <row r="189" spans="1:31" s="65" customFormat="1" ht="22.5" x14ac:dyDescent="0.2">
      <c r="A189" s="122"/>
      <c r="B189" s="83" t="s">
        <v>186</v>
      </c>
      <c r="C189" s="421" t="s">
        <v>185</v>
      </c>
      <c r="D189" s="421"/>
      <c r="E189" s="421"/>
      <c r="F189" s="421"/>
      <c r="G189" s="421"/>
      <c r="H189" s="421"/>
      <c r="I189" s="421"/>
      <c r="J189" s="421"/>
      <c r="K189" s="421"/>
      <c r="L189" s="421"/>
      <c r="M189" s="421"/>
      <c r="N189" s="423"/>
      <c r="V189" s="94"/>
      <c r="W189" s="76"/>
      <c r="X189" s="76"/>
      <c r="AC189" s="76"/>
      <c r="AD189" s="66" t="s">
        <v>185</v>
      </c>
      <c r="AE189" s="93"/>
    </row>
    <row r="190" spans="1:31" s="65" customFormat="1" ht="33.75" x14ac:dyDescent="0.2">
      <c r="A190" s="122"/>
      <c r="B190" s="83" t="s">
        <v>184</v>
      </c>
      <c r="C190" s="421" t="s">
        <v>183</v>
      </c>
      <c r="D190" s="421"/>
      <c r="E190" s="421"/>
      <c r="F190" s="421"/>
      <c r="G190" s="421"/>
      <c r="H190" s="421"/>
      <c r="I190" s="421"/>
      <c r="J190" s="421"/>
      <c r="K190" s="421"/>
      <c r="L190" s="421"/>
      <c r="M190" s="421"/>
      <c r="N190" s="423"/>
      <c r="V190" s="94"/>
      <c r="W190" s="76"/>
      <c r="X190" s="76"/>
      <c r="AC190" s="76"/>
      <c r="AD190" s="66" t="s">
        <v>183</v>
      </c>
      <c r="AE190" s="93"/>
    </row>
    <row r="191" spans="1:31" s="65" customFormat="1" ht="12" x14ac:dyDescent="0.2">
      <c r="A191" s="116"/>
      <c r="B191" s="83" t="s">
        <v>168</v>
      </c>
      <c r="C191" s="421" t="s">
        <v>181</v>
      </c>
      <c r="D191" s="421"/>
      <c r="E191" s="421"/>
      <c r="F191" s="98"/>
      <c r="G191" s="98"/>
      <c r="H191" s="98"/>
      <c r="I191" s="98"/>
      <c r="J191" s="115">
        <v>66.64</v>
      </c>
      <c r="K191" s="98" t="s">
        <v>182</v>
      </c>
      <c r="L191" s="115">
        <v>199.56</v>
      </c>
      <c r="M191" s="98" t="s">
        <v>176</v>
      </c>
      <c r="N191" s="114">
        <v>3981</v>
      </c>
      <c r="V191" s="94"/>
      <c r="W191" s="76"/>
      <c r="X191" s="76"/>
      <c r="Z191" s="66" t="s">
        <v>181</v>
      </c>
      <c r="AC191" s="76"/>
      <c r="AE191" s="93"/>
    </row>
    <row r="192" spans="1:31" s="65" customFormat="1" ht="12" x14ac:dyDescent="0.2">
      <c r="A192" s="116"/>
      <c r="B192" s="83" t="s">
        <v>180</v>
      </c>
      <c r="C192" s="421" t="s">
        <v>179</v>
      </c>
      <c r="D192" s="421"/>
      <c r="E192" s="421"/>
      <c r="F192" s="98"/>
      <c r="G192" s="98"/>
      <c r="H192" s="98"/>
      <c r="I192" s="98"/>
      <c r="J192" s="115">
        <v>35.65</v>
      </c>
      <c r="K192" s="98" t="s">
        <v>177</v>
      </c>
      <c r="L192" s="115">
        <v>116.04</v>
      </c>
      <c r="M192" s="98"/>
      <c r="N192" s="114"/>
      <c r="V192" s="94"/>
      <c r="W192" s="76"/>
      <c r="X192" s="76"/>
      <c r="Z192" s="66" t="s">
        <v>179</v>
      </c>
      <c r="AC192" s="76"/>
      <c r="AE192" s="93"/>
    </row>
    <row r="193" spans="1:31" s="65" customFormat="1" ht="12" x14ac:dyDescent="0.2">
      <c r="A193" s="116"/>
      <c r="B193" s="83" t="s">
        <v>178</v>
      </c>
      <c r="C193" s="421" t="s">
        <v>175</v>
      </c>
      <c r="D193" s="421"/>
      <c r="E193" s="421"/>
      <c r="F193" s="98"/>
      <c r="G193" s="98"/>
      <c r="H193" s="98"/>
      <c r="I193" s="98"/>
      <c r="J193" s="115">
        <v>1.71</v>
      </c>
      <c r="K193" s="98" t="s">
        <v>177</v>
      </c>
      <c r="L193" s="115">
        <v>5.57</v>
      </c>
      <c r="M193" s="98" t="s">
        <v>176</v>
      </c>
      <c r="N193" s="114">
        <v>111</v>
      </c>
      <c r="V193" s="94"/>
      <c r="W193" s="76"/>
      <c r="X193" s="76"/>
      <c r="Z193" s="66" t="s">
        <v>175</v>
      </c>
      <c r="AC193" s="76"/>
      <c r="AE193" s="93"/>
    </row>
    <row r="194" spans="1:31" s="65" customFormat="1" ht="12" x14ac:dyDescent="0.2">
      <c r="A194" s="116"/>
      <c r="B194" s="83" t="s">
        <v>174</v>
      </c>
      <c r="C194" s="421" t="s">
        <v>173</v>
      </c>
      <c r="D194" s="421"/>
      <c r="E194" s="421"/>
      <c r="F194" s="98"/>
      <c r="G194" s="98"/>
      <c r="H194" s="98"/>
      <c r="I194" s="98"/>
      <c r="J194" s="115">
        <v>1223.81</v>
      </c>
      <c r="K194" s="98"/>
      <c r="L194" s="115">
        <v>2655.67</v>
      </c>
      <c r="M194" s="98"/>
      <c r="N194" s="114"/>
      <c r="V194" s="94"/>
      <c r="W194" s="76"/>
      <c r="X194" s="76"/>
      <c r="Z194" s="66" t="s">
        <v>173</v>
      </c>
      <c r="AC194" s="76"/>
      <c r="AE194" s="93"/>
    </row>
    <row r="195" spans="1:31" s="65" customFormat="1" ht="12" x14ac:dyDescent="0.2">
      <c r="A195" s="116"/>
      <c r="B195" s="83"/>
      <c r="C195" s="421" t="s">
        <v>163</v>
      </c>
      <c r="D195" s="421"/>
      <c r="E195" s="421"/>
      <c r="F195" s="98" t="s">
        <v>162</v>
      </c>
      <c r="G195" s="98" t="s">
        <v>689</v>
      </c>
      <c r="H195" s="98" t="s">
        <v>165</v>
      </c>
      <c r="I195" s="98" t="s">
        <v>688</v>
      </c>
      <c r="J195" s="115"/>
      <c r="K195" s="98"/>
      <c r="L195" s="115"/>
      <c r="M195" s="98"/>
      <c r="N195" s="114"/>
      <c r="V195" s="94"/>
      <c r="W195" s="76"/>
      <c r="X195" s="76"/>
      <c r="AA195" s="66" t="s">
        <v>163</v>
      </c>
      <c r="AC195" s="76"/>
      <c r="AE195" s="93"/>
    </row>
    <row r="196" spans="1:31" s="65" customFormat="1" ht="12" x14ac:dyDescent="0.2">
      <c r="A196" s="116"/>
      <c r="B196" s="83"/>
      <c r="C196" s="421" t="s">
        <v>158</v>
      </c>
      <c r="D196" s="421"/>
      <c r="E196" s="421"/>
      <c r="F196" s="98" t="s">
        <v>162</v>
      </c>
      <c r="G196" s="98" t="s">
        <v>687</v>
      </c>
      <c r="H196" s="98" t="s">
        <v>160</v>
      </c>
      <c r="I196" s="98" t="s">
        <v>686</v>
      </c>
      <c r="J196" s="115"/>
      <c r="K196" s="98"/>
      <c r="L196" s="115"/>
      <c r="M196" s="98"/>
      <c r="N196" s="114"/>
      <c r="V196" s="94"/>
      <c r="W196" s="76"/>
      <c r="X196" s="76"/>
      <c r="AA196" s="66" t="s">
        <v>158</v>
      </c>
      <c r="AC196" s="76"/>
      <c r="AE196" s="93"/>
    </row>
    <row r="197" spans="1:31" s="65" customFormat="1" ht="12" x14ac:dyDescent="0.2">
      <c r="A197" s="116"/>
      <c r="B197" s="83"/>
      <c r="C197" s="429" t="s">
        <v>157</v>
      </c>
      <c r="D197" s="429"/>
      <c r="E197" s="429"/>
      <c r="F197" s="113"/>
      <c r="G197" s="113"/>
      <c r="H197" s="113"/>
      <c r="I197" s="113"/>
      <c r="J197" s="118">
        <v>1326.1</v>
      </c>
      <c r="K197" s="113"/>
      <c r="L197" s="118">
        <v>2971.27</v>
      </c>
      <c r="M197" s="113"/>
      <c r="N197" s="117"/>
      <c r="V197" s="94"/>
      <c r="W197" s="76"/>
      <c r="X197" s="76"/>
      <c r="AB197" s="66" t="s">
        <v>157</v>
      </c>
      <c r="AC197" s="76"/>
      <c r="AE197" s="93"/>
    </row>
    <row r="198" spans="1:31" s="65" customFormat="1" ht="12" x14ac:dyDescent="0.2">
      <c r="A198" s="116"/>
      <c r="B198" s="83"/>
      <c r="C198" s="421" t="s">
        <v>156</v>
      </c>
      <c r="D198" s="421"/>
      <c r="E198" s="421"/>
      <c r="F198" s="98"/>
      <c r="G198" s="98"/>
      <c r="H198" s="98"/>
      <c r="I198" s="98"/>
      <c r="J198" s="115"/>
      <c r="K198" s="98"/>
      <c r="L198" s="115">
        <v>205.13</v>
      </c>
      <c r="M198" s="98"/>
      <c r="N198" s="114">
        <v>4092</v>
      </c>
      <c r="V198" s="94"/>
      <c r="W198" s="76"/>
      <c r="X198" s="76"/>
      <c r="AA198" s="66" t="s">
        <v>156</v>
      </c>
      <c r="AC198" s="76"/>
      <c r="AE198" s="93"/>
    </row>
    <row r="199" spans="1:31" s="65" customFormat="1" ht="33.75" x14ac:dyDescent="0.2">
      <c r="A199" s="116"/>
      <c r="B199" s="83" t="s">
        <v>201</v>
      </c>
      <c r="C199" s="421" t="s">
        <v>198</v>
      </c>
      <c r="D199" s="421"/>
      <c r="E199" s="421"/>
      <c r="F199" s="98" t="s">
        <v>149</v>
      </c>
      <c r="G199" s="98" t="s">
        <v>200</v>
      </c>
      <c r="H199" s="98" t="s">
        <v>153</v>
      </c>
      <c r="I199" s="98" t="s">
        <v>199</v>
      </c>
      <c r="J199" s="115"/>
      <c r="K199" s="98"/>
      <c r="L199" s="115">
        <v>201.23</v>
      </c>
      <c r="M199" s="98"/>
      <c r="N199" s="114">
        <v>4014</v>
      </c>
      <c r="V199" s="94"/>
      <c r="W199" s="76"/>
      <c r="X199" s="76"/>
      <c r="AA199" s="66" t="s">
        <v>198</v>
      </c>
      <c r="AC199" s="76"/>
      <c r="AE199" s="93"/>
    </row>
    <row r="200" spans="1:31" s="65" customFormat="1" ht="33.75" x14ac:dyDescent="0.2">
      <c r="A200" s="116"/>
      <c r="B200" s="83" t="s">
        <v>197</v>
      </c>
      <c r="C200" s="421" t="s">
        <v>194</v>
      </c>
      <c r="D200" s="421"/>
      <c r="E200" s="421"/>
      <c r="F200" s="98" t="s">
        <v>149</v>
      </c>
      <c r="G200" s="98" t="s">
        <v>196</v>
      </c>
      <c r="H200" s="98" t="s">
        <v>147</v>
      </c>
      <c r="I200" s="98" t="s">
        <v>195</v>
      </c>
      <c r="J200" s="115"/>
      <c r="K200" s="98"/>
      <c r="L200" s="115">
        <v>99.39</v>
      </c>
      <c r="M200" s="98"/>
      <c r="N200" s="114">
        <v>1983</v>
      </c>
      <c r="V200" s="94"/>
      <c r="W200" s="76"/>
      <c r="X200" s="76"/>
      <c r="AA200" s="66" t="s">
        <v>194</v>
      </c>
      <c r="AC200" s="76"/>
      <c r="AE200" s="93"/>
    </row>
    <row r="201" spans="1:31" s="65" customFormat="1" ht="12" x14ac:dyDescent="0.2">
      <c r="A201" s="112"/>
      <c r="B201" s="74"/>
      <c r="C201" s="422" t="s">
        <v>144</v>
      </c>
      <c r="D201" s="422"/>
      <c r="E201" s="422"/>
      <c r="F201" s="101"/>
      <c r="G201" s="101"/>
      <c r="H201" s="101"/>
      <c r="I201" s="101"/>
      <c r="J201" s="102"/>
      <c r="K201" s="101"/>
      <c r="L201" s="102">
        <v>3271.89</v>
      </c>
      <c r="M201" s="113"/>
      <c r="N201" s="100"/>
      <c r="V201" s="94"/>
      <c r="W201" s="76"/>
      <c r="X201" s="76"/>
      <c r="AC201" s="76" t="s">
        <v>144</v>
      </c>
      <c r="AE201" s="93"/>
    </row>
    <row r="202" spans="1:31" s="65" customFormat="1" ht="56.25" x14ac:dyDescent="0.2">
      <c r="A202" s="104" t="s">
        <v>685</v>
      </c>
      <c r="B202" s="103" t="s">
        <v>684</v>
      </c>
      <c r="C202" s="422" t="s">
        <v>682</v>
      </c>
      <c r="D202" s="422"/>
      <c r="E202" s="422"/>
      <c r="F202" s="101" t="s">
        <v>507</v>
      </c>
      <c r="G202" s="101"/>
      <c r="H202" s="101"/>
      <c r="I202" s="101" t="s">
        <v>683</v>
      </c>
      <c r="J202" s="102"/>
      <c r="K202" s="101"/>
      <c r="L202" s="102"/>
      <c r="M202" s="101"/>
      <c r="N202" s="100"/>
      <c r="V202" s="94"/>
      <c r="W202" s="76"/>
      <c r="X202" s="76" t="s">
        <v>682</v>
      </c>
      <c r="AC202" s="76"/>
      <c r="AE202" s="93"/>
    </row>
    <row r="203" spans="1:31" s="65" customFormat="1" ht="12" x14ac:dyDescent="0.2">
      <c r="A203" s="106"/>
      <c r="B203" s="105"/>
      <c r="C203" s="421" t="s">
        <v>681</v>
      </c>
      <c r="D203" s="421"/>
      <c r="E203" s="421"/>
      <c r="F203" s="421"/>
      <c r="G203" s="421"/>
      <c r="H203" s="421"/>
      <c r="I203" s="421"/>
      <c r="J203" s="421"/>
      <c r="K203" s="421"/>
      <c r="L203" s="421"/>
      <c r="M203" s="421"/>
      <c r="N203" s="423"/>
      <c r="V203" s="94"/>
      <c r="W203" s="76"/>
      <c r="X203" s="76"/>
      <c r="Y203" s="66" t="s">
        <v>681</v>
      </c>
      <c r="AC203" s="76"/>
      <c r="AE203" s="93"/>
    </row>
    <row r="204" spans="1:31" s="65" customFormat="1" ht="22.5" x14ac:dyDescent="0.2">
      <c r="A204" s="122"/>
      <c r="B204" s="83" t="s">
        <v>186</v>
      </c>
      <c r="C204" s="421" t="s">
        <v>185</v>
      </c>
      <c r="D204" s="421"/>
      <c r="E204" s="421"/>
      <c r="F204" s="421"/>
      <c r="G204" s="421"/>
      <c r="H204" s="421"/>
      <c r="I204" s="421"/>
      <c r="J204" s="421"/>
      <c r="K204" s="421"/>
      <c r="L204" s="421"/>
      <c r="M204" s="421"/>
      <c r="N204" s="423"/>
      <c r="V204" s="94"/>
      <c r="W204" s="76"/>
      <c r="X204" s="76"/>
      <c r="AC204" s="76"/>
      <c r="AD204" s="66" t="s">
        <v>185</v>
      </c>
      <c r="AE204" s="93"/>
    </row>
    <row r="205" spans="1:31" s="65" customFormat="1" ht="33.75" x14ac:dyDescent="0.2">
      <c r="A205" s="122"/>
      <c r="B205" s="83" t="s">
        <v>184</v>
      </c>
      <c r="C205" s="421" t="s">
        <v>183</v>
      </c>
      <c r="D205" s="421"/>
      <c r="E205" s="421"/>
      <c r="F205" s="421"/>
      <c r="G205" s="421"/>
      <c r="H205" s="421"/>
      <c r="I205" s="421"/>
      <c r="J205" s="421"/>
      <c r="K205" s="421"/>
      <c r="L205" s="421"/>
      <c r="M205" s="421"/>
      <c r="N205" s="423"/>
      <c r="V205" s="94"/>
      <c r="W205" s="76"/>
      <c r="X205" s="76"/>
      <c r="AC205" s="76"/>
      <c r="AD205" s="66" t="s">
        <v>183</v>
      </c>
      <c r="AE205" s="93"/>
    </row>
    <row r="206" spans="1:31" s="65" customFormat="1" ht="12" x14ac:dyDescent="0.2">
      <c r="A206" s="116"/>
      <c r="B206" s="83" t="s">
        <v>168</v>
      </c>
      <c r="C206" s="421" t="s">
        <v>181</v>
      </c>
      <c r="D206" s="421"/>
      <c r="E206" s="421"/>
      <c r="F206" s="98"/>
      <c r="G206" s="98"/>
      <c r="H206" s="98"/>
      <c r="I206" s="98"/>
      <c r="J206" s="115">
        <v>281.02999999999997</v>
      </c>
      <c r="K206" s="98" t="s">
        <v>182</v>
      </c>
      <c r="L206" s="115">
        <v>168.12</v>
      </c>
      <c r="M206" s="98" t="s">
        <v>176</v>
      </c>
      <c r="N206" s="114">
        <v>3354</v>
      </c>
      <c r="V206" s="94"/>
      <c r="W206" s="76"/>
      <c r="X206" s="76"/>
      <c r="Z206" s="66" t="s">
        <v>181</v>
      </c>
      <c r="AC206" s="76"/>
      <c r="AE206" s="93"/>
    </row>
    <row r="207" spans="1:31" s="65" customFormat="1" ht="12" x14ac:dyDescent="0.2">
      <c r="A207" s="116"/>
      <c r="B207" s="83" t="s">
        <v>180</v>
      </c>
      <c r="C207" s="421" t="s">
        <v>179</v>
      </c>
      <c r="D207" s="421"/>
      <c r="E207" s="421"/>
      <c r="F207" s="98"/>
      <c r="G207" s="98"/>
      <c r="H207" s="98"/>
      <c r="I207" s="98"/>
      <c r="J207" s="115">
        <v>292.23</v>
      </c>
      <c r="K207" s="98" t="s">
        <v>177</v>
      </c>
      <c r="L207" s="115">
        <v>190.02</v>
      </c>
      <c r="M207" s="98"/>
      <c r="N207" s="114"/>
      <c r="V207" s="94"/>
      <c r="W207" s="76"/>
      <c r="X207" s="76"/>
      <c r="Z207" s="66" t="s">
        <v>179</v>
      </c>
      <c r="AC207" s="76"/>
      <c r="AE207" s="93"/>
    </row>
    <row r="208" spans="1:31" s="65" customFormat="1" ht="12" x14ac:dyDescent="0.2">
      <c r="A208" s="116"/>
      <c r="B208" s="83" t="s">
        <v>178</v>
      </c>
      <c r="C208" s="421" t="s">
        <v>175</v>
      </c>
      <c r="D208" s="421"/>
      <c r="E208" s="421"/>
      <c r="F208" s="98"/>
      <c r="G208" s="98"/>
      <c r="H208" s="98"/>
      <c r="I208" s="98"/>
      <c r="J208" s="115">
        <v>25.06</v>
      </c>
      <c r="K208" s="98" t="s">
        <v>177</v>
      </c>
      <c r="L208" s="115">
        <v>16.3</v>
      </c>
      <c r="M208" s="98" t="s">
        <v>176</v>
      </c>
      <c r="N208" s="114">
        <v>325</v>
      </c>
      <c r="V208" s="94"/>
      <c r="W208" s="76"/>
      <c r="X208" s="76"/>
      <c r="Z208" s="66" t="s">
        <v>175</v>
      </c>
      <c r="AC208" s="76"/>
      <c r="AE208" s="93"/>
    </row>
    <row r="209" spans="1:31" s="65" customFormat="1" ht="12" x14ac:dyDescent="0.2">
      <c r="A209" s="116"/>
      <c r="B209" s="83" t="s">
        <v>174</v>
      </c>
      <c r="C209" s="421" t="s">
        <v>173</v>
      </c>
      <c r="D209" s="421"/>
      <c r="E209" s="421"/>
      <c r="F209" s="98"/>
      <c r="G209" s="98"/>
      <c r="H209" s="98"/>
      <c r="I209" s="98"/>
      <c r="J209" s="115">
        <v>2980.79</v>
      </c>
      <c r="K209" s="98"/>
      <c r="L209" s="115">
        <v>1292.17</v>
      </c>
      <c r="M209" s="98"/>
      <c r="N209" s="114"/>
      <c r="V209" s="94"/>
      <c r="W209" s="76"/>
      <c r="X209" s="76"/>
      <c r="Z209" s="66" t="s">
        <v>173</v>
      </c>
      <c r="AC209" s="76"/>
      <c r="AE209" s="93"/>
    </row>
    <row r="210" spans="1:31" s="65" customFormat="1" ht="12" x14ac:dyDescent="0.2">
      <c r="A210" s="116"/>
      <c r="B210" s="83"/>
      <c r="C210" s="421" t="s">
        <v>163</v>
      </c>
      <c r="D210" s="421"/>
      <c r="E210" s="421"/>
      <c r="F210" s="98" t="s">
        <v>162</v>
      </c>
      <c r="G210" s="98" t="s">
        <v>680</v>
      </c>
      <c r="H210" s="98" t="s">
        <v>165</v>
      </c>
      <c r="I210" s="98" t="s">
        <v>679</v>
      </c>
      <c r="J210" s="115"/>
      <c r="K210" s="98"/>
      <c r="L210" s="115"/>
      <c r="M210" s="98"/>
      <c r="N210" s="114"/>
      <c r="V210" s="94"/>
      <c r="W210" s="76"/>
      <c r="X210" s="76"/>
      <c r="AA210" s="66" t="s">
        <v>163</v>
      </c>
      <c r="AC210" s="76"/>
      <c r="AE210" s="93"/>
    </row>
    <row r="211" spans="1:31" s="65" customFormat="1" ht="12" x14ac:dyDescent="0.2">
      <c r="A211" s="116"/>
      <c r="B211" s="83"/>
      <c r="C211" s="421" t="s">
        <v>158</v>
      </c>
      <c r="D211" s="421"/>
      <c r="E211" s="421"/>
      <c r="F211" s="98" t="s">
        <v>162</v>
      </c>
      <c r="G211" s="98" t="s">
        <v>678</v>
      </c>
      <c r="H211" s="98" t="s">
        <v>160</v>
      </c>
      <c r="I211" s="98" t="s">
        <v>677</v>
      </c>
      <c r="J211" s="115"/>
      <c r="K211" s="98"/>
      <c r="L211" s="115"/>
      <c r="M211" s="98"/>
      <c r="N211" s="114"/>
      <c r="V211" s="94"/>
      <c r="W211" s="76"/>
      <c r="X211" s="76"/>
      <c r="AA211" s="66" t="s">
        <v>158</v>
      </c>
      <c r="AC211" s="76"/>
      <c r="AE211" s="93"/>
    </row>
    <row r="212" spans="1:31" s="65" customFormat="1" ht="12" x14ac:dyDescent="0.2">
      <c r="A212" s="116"/>
      <c r="B212" s="83"/>
      <c r="C212" s="429" t="s">
        <v>157</v>
      </c>
      <c r="D212" s="429"/>
      <c r="E212" s="429"/>
      <c r="F212" s="113"/>
      <c r="G212" s="113"/>
      <c r="H212" s="113"/>
      <c r="I212" s="113"/>
      <c r="J212" s="118">
        <v>3554.05</v>
      </c>
      <c r="K212" s="113"/>
      <c r="L212" s="118">
        <v>1650.31</v>
      </c>
      <c r="M212" s="113"/>
      <c r="N212" s="117"/>
      <c r="V212" s="94"/>
      <c r="W212" s="76"/>
      <c r="X212" s="76"/>
      <c r="AB212" s="66" t="s">
        <v>157</v>
      </c>
      <c r="AC212" s="76"/>
      <c r="AE212" s="93"/>
    </row>
    <row r="213" spans="1:31" s="65" customFormat="1" ht="12" x14ac:dyDescent="0.2">
      <c r="A213" s="116"/>
      <c r="B213" s="83"/>
      <c r="C213" s="421" t="s">
        <v>156</v>
      </c>
      <c r="D213" s="421"/>
      <c r="E213" s="421"/>
      <c r="F213" s="98"/>
      <c r="G213" s="98"/>
      <c r="H213" s="98"/>
      <c r="I213" s="98"/>
      <c r="J213" s="115"/>
      <c r="K213" s="98"/>
      <c r="L213" s="115">
        <v>184.42</v>
      </c>
      <c r="M213" s="98"/>
      <c r="N213" s="114">
        <v>3679</v>
      </c>
      <c r="V213" s="94"/>
      <c r="W213" s="76"/>
      <c r="X213" s="76"/>
      <c r="AA213" s="66" t="s">
        <v>156</v>
      </c>
      <c r="AC213" s="76"/>
      <c r="AE213" s="93"/>
    </row>
    <row r="214" spans="1:31" s="65" customFormat="1" ht="33.75" x14ac:dyDescent="0.2">
      <c r="A214" s="116"/>
      <c r="B214" s="83" t="s">
        <v>201</v>
      </c>
      <c r="C214" s="421" t="s">
        <v>198</v>
      </c>
      <c r="D214" s="421"/>
      <c r="E214" s="421"/>
      <c r="F214" s="98" t="s">
        <v>149</v>
      </c>
      <c r="G214" s="98" t="s">
        <v>200</v>
      </c>
      <c r="H214" s="98" t="s">
        <v>153</v>
      </c>
      <c r="I214" s="98" t="s">
        <v>199</v>
      </c>
      <c r="J214" s="115"/>
      <c r="K214" s="98"/>
      <c r="L214" s="115">
        <v>180.92</v>
      </c>
      <c r="M214" s="98"/>
      <c r="N214" s="114">
        <v>3609</v>
      </c>
      <c r="V214" s="94"/>
      <c r="W214" s="76"/>
      <c r="X214" s="76"/>
      <c r="AA214" s="66" t="s">
        <v>198</v>
      </c>
      <c r="AC214" s="76"/>
      <c r="AE214" s="93"/>
    </row>
    <row r="215" spans="1:31" s="65" customFormat="1" ht="33.75" x14ac:dyDescent="0.2">
      <c r="A215" s="116"/>
      <c r="B215" s="83" t="s">
        <v>197</v>
      </c>
      <c r="C215" s="421" t="s">
        <v>194</v>
      </c>
      <c r="D215" s="421"/>
      <c r="E215" s="421"/>
      <c r="F215" s="98" t="s">
        <v>149</v>
      </c>
      <c r="G215" s="98" t="s">
        <v>196</v>
      </c>
      <c r="H215" s="98" t="s">
        <v>147</v>
      </c>
      <c r="I215" s="98" t="s">
        <v>195</v>
      </c>
      <c r="J215" s="115"/>
      <c r="K215" s="98"/>
      <c r="L215" s="115">
        <v>89.35</v>
      </c>
      <c r="M215" s="98"/>
      <c r="N215" s="114">
        <v>1782</v>
      </c>
      <c r="V215" s="94"/>
      <c r="W215" s="76"/>
      <c r="X215" s="76"/>
      <c r="AA215" s="66" t="s">
        <v>194</v>
      </c>
      <c r="AC215" s="76"/>
      <c r="AE215" s="93"/>
    </row>
    <row r="216" spans="1:31" s="65" customFormat="1" ht="12" x14ac:dyDescent="0.2">
      <c r="A216" s="112"/>
      <c r="B216" s="74"/>
      <c r="C216" s="422" t="s">
        <v>144</v>
      </c>
      <c r="D216" s="422"/>
      <c r="E216" s="422"/>
      <c r="F216" s="101"/>
      <c r="G216" s="101"/>
      <c r="H216" s="101"/>
      <c r="I216" s="101"/>
      <c r="J216" s="102"/>
      <c r="K216" s="101"/>
      <c r="L216" s="102">
        <v>1920.58</v>
      </c>
      <c r="M216" s="113"/>
      <c r="N216" s="100"/>
      <c r="V216" s="94"/>
      <c r="W216" s="76"/>
      <c r="X216" s="76"/>
      <c r="AC216" s="76" t="s">
        <v>144</v>
      </c>
      <c r="AE216" s="93"/>
    </row>
    <row r="217" spans="1:31" s="65" customFormat="1" ht="33.75" x14ac:dyDescent="0.2">
      <c r="A217" s="104" t="s">
        <v>477</v>
      </c>
      <c r="B217" s="103" t="s">
        <v>676</v>
      </c>
      <c r="C217" s="422" t="s">
        <v>674</v>
      </c>
      <c r="D217" s="422"/>
      <c r="E217" s="422"/>
      <c r="F217" s="101" t="s">
        <v>209</v>
      </c>
      <c r="G217" s="101"/>
      <c r="H217" s="101"/>
      <c r="I217" s="101" t="s">
        <v>675</v>
      </c>
      <c r="J217" s="102"/>
      <c r="K217" s="101"/>
      <c r="L217" s="102"/>
      <c r="M217" s="101"/>
      <c r="N217" s="100"/>
      <c r="V217" s="94"/>
      <c r="W217" s="76"/>
      <c r="X217" s="76" t="s">
        <v>674</v>
      </c>
      <c r="AC217" s="76"/>
      <c r="AE217" s="93"/>
    </row>
    <row r="218" spans="1:31" s="65" customFormat="1" ht="12" x14ac:dyDescent="0.2">
      <c r="A218" s="106"/>
      <c r="B218" s="105"/>
      <c r="C218" s="421" t="s">
        <v>673</v>
      </c>
      <c r="D218" s="421"/>
      <c r="E218" s="421"/>
      <c r="F218" s="421"/>
      <c r="G218" s="421"/>
      <c r="H218" s="421"/>
      <c r="I218" s="421"/>
      <c r="J218" s="421"/>
      <c r="K218" s="421"/>
      <c r="L218" s="421"/>
      <c r="M218" s="421"/>
      <c r="N218" s="423"/>
      <c r="V218" s="94"/>
      <c r="W218" s="76"/>
      <c r="X218" s="76"/>
      <c r="Y218" s="66" t="s">
        <v>673</v>
      </c>
      <c r="AC218" s="76"/>
      <c r="AE218" s="93"/>
    </row>
    <row r="219" spans="1:31" s="65" customFormat="1" ht="22.5" x14ac:dyDescent="0.2">
      <c r="A219" s="122"/>
      <c r="B219" s="83" t="s">
        <v>186</v>
      </c>
      <c r="C219" s="421" t="s">
        <v>185</v>
      </c>
      <c r="D219" s="421"/>
      <c r="E219" s="421"/>
      <c r="F219" s="421"/>
      <c r="G219" s="421"/>
      <c r="H219" s="421"/>
      <c r="I219" s="421"/>
      <c r="J219" s="421"/>
      <c r="K219" s="421"/>
      <c r="L219" s="421"/>
      <c r="M219" s="421"/>
      <c r="N219" s="423"/>
      <c r="V219" s="94"/>
      <c r="W219" s="76"/>
      <c r="X219" s="76"/>
      <c r="AC219" s="76"/>
      <c r="AD219" s="66" t="s">
        <v>185</v>
      </c>
      <c r="AE219" s="93"/>
    </row>
    <row r="220" spans="1:31" s="65" customFormat="1" ht="33.75" x14ac:dyDescent="0.2">
      <c r="A220" s="122"/>
      <c r="B220" s="83" t="s">
        <v>184</v>
      </c>
      <c r="C220" s="421" t="s">
        <v>183</v>
      </c>
      <c r="D220" s="421"/>
      <c r="E220" s="421"/>
      <c r="F220" s="421"/>
      <c r="G220" s="421"/>
      <c r="H220" s="421"/>
      <c r="I220" s="421"/>
      <c r="J220" s="421"/>
      <c r="K220" s="421"/>
      <c r="L220" s="421"/>
      <c r="M220" s="421"/>
      <c r="N220" s="423"/>
      <c r="V220" s="94"/>
      <c r="W220" s="76"/>
      <c r="X220" s="76"/>
      <c r="AC220" s="76"/>
      <c r="AD220" s="66" t="s">
        <v>183</v>
      </c>
      <c r="AE220" s="93"/>
    </row>
    <row r="221" spans="1:31" s="65" customFormat="1" ht="12" x14ac:dyDescent="0.2">
      <c r="A221" s="116"/>
      <c r="B221" s="83" t="s">
        <v>168</v>
      </c>
      <c r="C221" s="421" t="s">
        <v>181</v>
      </c>
      <c r="D221" s="421"/>
      <c r="E221" s="421"/>
      <c r="F221" s="98"/>
      <c r="G221" s="98"/>
      <c r="H221" s="98"/>
      <c r="I221" s="98"/>
      <c r="J221" s="115">
        <v>623.22</v>
      </c>
      <c r="K221" s="98" t="s">
        <v>182</v>
      </c>
      <c r="L221" s="115">
        <v>1584.2</v>
      </c>
      <c r="M221" s="98" t="s">
        <v>176</v>
      </c>
      <c r="N221" s="114">
        <v>31605</v>
      </c>
      <c r="V221" s="94"/>
      <c r="W221" s="76"/>
      <c r="X221" s="76"/>
      <c r="Z221" s="66" t="s">
        <v>181</v>
      </c>
      <c r="AC221" s="76"/>
      <c r="AE221" s="93"/>
    </row>
    <row r="222" spans="1:31" s="65" customFormat="1" ht="12" x14ac:dyDescent="0.2">
      <c r="A222" s="116"/>
      <c r="B222" s="83" t="s">
        <v>180</v>
      </c>
      <c r="C222" s="421" t="s">
        <v>179</v>
      </c>
      <c r="D222" s="421"/>
      <c r="E222" s="421"/>
      <c r="F222" s="98"/>
      <c r="G222" s="98"/>
      <c r="H222" s="98"/>
      <c r="I222" s="98"/>
      <c r="J222" s="115">
        <v>240.88</v>
      </c>
      <c r="K222" s="98" t="s">
        <v>177</v>
      </c>
      <c r="L222" s="115">
        <v>665.55</v>
      </c>
      <c r="M222" s="98"/>
      <c r="N222" s="114"/>
      <c r="V222" s="94"/>
      <c r="W222" s="76"/>
      <c r="X222" s="76"/>
      <c r="Z222" s="66" t="s">
        <v>179</v>
      </c>
      <c r="AC222" s="76"/>
      <c r="AE222" s="93"/>
    </row>
    <row r="223" spans="1:31" s="65" customFormat="1" ht="12" x14ac:dyDescent="0.2">
      <c r="A223" s="116"/>
      <c r="B223" s="83" t="s">
        <v>178</v>
      </c>
      <c r="C223" s="421" t="s">
        <v>175</v>
      </c>
      <c r="D223" s="421"/>
      <c r="E223" s="421"/>
      <c r="F223" s="98"/>
      <c r="G223" s="98"/>
      <c r="H223" s="98"/>
      <c r="I223" s="98"/>
      <c r="J223" s="115">
        <v>2.23</v>
      </c>
      <c r="K223" s="98" t="s">
        <v>177</v>
      </c>
      <c r="L223" s="115">
        <v>6.16</v>
      </c>
      <c r="M223" s="98" t="s">
        <v>176</v>
      </c>
      <c r="N223" s="114">
        <v>123</v>
      </c>
      <c r="V223" s="94"/>
      <c r="W223" s="76"/>
      <c r="X223" s="76"/>
      <c r="Z223" s="66" t="s">
        <v>175</v>
      </c>
      <c r="AC223" s="76"/>
      <c r="AE223" s="93"/>
    </row>
    <row r="224" spans="1:31" s="65" customFormat="1" ht="12" x14ac:dyDescent="0.2">
      <c r="A224" s="116"/>
      <c r="B224" s="83" t="s">
        <v>174</v>
      </c>
      <c r="C224" s="421" t="s">
        <v>173</v>
      </c>
      <c r="D224" s="421"/>
      <c r="E224" s="421"/>
      <c r="F224" s="98"/>
      <c r="G224" s="98"/>
      <c r="H224" s="98"/>
      <c r="I224" s="98"/>
      <c r="J224" s="115">
        <v>12586.81</v>
      </c>
      <c r="K224" s="98"/>
      <c r="L224" s="115">
        <v>23184.9</v>
      </c>
      <c r="M224" s="98"/>
      <c r="N224" s="114"/>
      <c r="V224" s="94"/>
      <c r="W224" s="76"/>
      <c r="X224" s="76"/>
      <c r="Z224" s="66" t="s">
        <v>173</v>
      </c>
      <c r="AC224" s="76"/>
      <c r="AE224" s="93"/>
    </row>
    <row r="225" spans="1:31" s="65" customFormat="1" ht="22.5" x14ac:dyDescent="0.2">
      <c r="A225" s="116"/>
      <c r="B225" s="83"/>
      <c r="C225" s="421" t="s">
        <v>163</v>
      </c>
      <c r="D225" s="421"/>
      <c r="E225" s="421"/>
      <c r="F225" s="98" t="s">
        <v>162</v>
      </c>
      <c r="G225" s="98" t="s">
        <v>672</v>
      </c>
      <c r="H225" s="98" t="s">
        <v>165</v>
      </c>
      <c r="I225" s="98" t="s">
        <v>671</v>
      </c>
      <c r="J225" s="115"/>
      <c r="K225" s="98"/>
      <c r="L225" s="115"/>
      <c r="M225" s="98"/>
      <c r="N225" s="114"/>
      <c r="V225" s="94"/>
      <c r="W225" s="76"/>
      <c r="X225" s="76"/>
      <c r="AA225" s="66" t="s">
        <v>163</v>
      </c>
      <c r="AC225" s="76"/>
      <c r="AE225" s="93"/>
    </row>
    <row r="226" spans="1:31" s="65" customFormat="1" ht="12" x14ac:dyDescent="0.2">
      <c r="A226" s="116"/>
      <c r="B226" s="83"/>
      <c r="C226" s="421" t="s">
        <v>158</v>
      </c>
      <c r="D226" s="421"/>
      <c r="E226" s="421"/>
      <c r="F226" s="98" t="s">
        <v>162</v>
      </c>
      <c r="G226" s="98" t="s">
        <v>638</v>
      </c>
      <c r="H226" s="98" t="s">
        <v>160</v>
      </c>
      <c r="I226" s="98" t="s">
        <v>670</v>
      </c>
      <c r="J226" s="115"/>
      <c r="K226" s="98"/>
      <c r="L226" s="115"/>
      <c r="M226" s="98"/>
      <c r="N226" s="114"/>
      <c r="V226" s="94"/>
      <c r="W226" s="76"/>
      <c r="X226" s="76"/>
      <c r="AA226" s="66" t="s">
        <v>158</v>
      </c>
      <c r="AC226" s="76"/>
      <c r="AE226" s="93"/>
    </row>
    <row r="227" spans="1:31" s="65" customFormat="1" ht="12" x14ac:dyDescent="0.2">
      <c r="A227" s="116"/>
      <c r="B227" s="83"/>
      <c r="C227" s="429" t="s">
        <v>157</v>
      </c>
      <c r="D227" s="429"/>
      <c r="E227" s="429"/>
      <c r="F227" s="113"/>
      <c r="G227" s="113"/>
      <c r="H227" s="113"/>
      <c r="I227" s="113"/>
      <c r="J227" s="118">
        <v>13450.91</v>
      </c>
      <c r="K227" s="113"/>
      <c r="L227" s="118">
        <v>25434.65</v>
      </c>
      <c r="M227" s="113"/>
      <c r="N227" s="117"/>
      <c r="V227" s="94"/>
      <c r="W227" s="76"/>
      <c r="X227" s="76"/>
      <c r="AB227" s="66" t="s">
        <v>157</v>
      </c>
      <c r="AC227" s="76"/>
      <c r="AE227" s="93"/>
    </row>
    <row r="228" spans="1:31" s="65" customFormat="1" ht="12" x14ac:dyDescent="0.2">
      <c r="A228" s="116"/>
      <c r="B228" s="83"/>
      <c r="C228" s="421" t="s">
        <v>156</v>
      </c>
      <c r="D228" s="421"/>
      <c r="E228" s="421"/>
      <c r="F228" s="98"/>
      <c r="G228" s="98"/>
      <c r="H228" s="98"/>
      <c r="I228" s="98"/>
      <c r="J228" s="115"/>
      <c r="K228" s="98"/>
      <c r="L228" s="115">
        <v>1590.36</v>
      </c>
      <c r="M228" s="98"/>
      <c r="N228" s="114">
        <v>31728</v>
      </c>
      <c r="V228" s="94"/>
      <c r="W228" s="76"/>
      <c r="X228" s="76"/>
      <c r="AA228" s="66" t="s">
        <v>156</v>
      </c>
      <c r="AC228" s="76"/>
      <c r="AE228" s="93"/>
    </row>
    <row r="229" spans="1:31" s="65" customFormat="1" ht="33.75" x14ac:dyDescent="0.2">
      <c r="A229" s="116"/>
      <c r="B229" s="83" t="s">
        <v>201</v>
      </c>
      <c r="C229" s="421" t="s">
        <v>198</v>
      </c>
      <c r="D229" s="421"/>
      <c r="E229" s="421"/>
      <c r="F229" s="98" t="s">
        <v>149</v>
      </c>
      <c r="G229" s="98" t="s">
        <v>200</v>
      </c>
      <c r="H229" s="98" t="s">
        <v>153</v>
      </c>
      <c r="I229" s="98" t="s">
        <v>199</v>
      </c>
      <c r="J229" s="115"/>
      <c r="K229" s="98"/>
      <c r="L229" s="115">
        <v>1560.14</v>
      </c>
      <c r="M229" s="98"/>
      <c r="N229" s="114">
        <v>31125</v>
      </c>
      <c r="V229" s="94"/>
      <c r="W229" s="76"/>
      <c r="X229" s="76"/>
      <c r="AA229" s="66" t="s">
        <v>198</v>
      </c>
      <c r="AC229" s="76"/>
      <c r="AE229" s="93"/>
    </row>
    <row r="230" spans="1:31" s="65" customFormat="1" ht="33.75" x14ac:dyDescent="0.2">
      <c r="A230" s="116"/>
      <c r="B230" s="83" t="s">
        <v>197</v>
      </c>
      <c r="C230" s="421" t="s">
        <v>194</v>
      </c>
      <c r="D230" s="421"/>
      <c r="E230" s="421"/>
      <c r="F230" s="98" t="s">
        <v>149</v>
      </c>
      <c r="G230" s="98" t="s">
        <v>196</v>
      </c>
      <c r="H230" s="98" t="s">
        <v>147</v>
      </c>
      <c r="I230" s="98" t="s">
        <v>195</v>
      </c>
      <c r="J230" s="115"/>
      <c r="K230" s="98"/>
      <c r="L230" s="115">
        <v>770.53</v>
      </c>
      <c r="M230" s="98"/>
      <c r="N230" s="114">
        <v>15372</v>
      </c>
      <c r="V230" s="94"/>
      <c r="W230" s="76"/>
      <c r="X230" s="76"/>
      <c r="AA230" s="66" t="s">
        <v>194</v>
      </c>
      <c r="AC230" s="76"/>
      <c r="AE230" s="93"/>
    </row>
    <row r="231" spans="1:31" s="65" customFormat="1" ht="12" x14ac:dyDescent="0.2">
      <c r="A231" s="112"/>
      <c r="B231" s="74"/>
      <c r="C231" s="422" t="s">
        <v>144</v>
      </c>
      <c r="D231" s="422"/>
      <c r="E231" s="422"/>
      <c r="F231" s="101"/>
      <c r="G231" s="101"/>
      <c r="H231" s="101"/>
      <c r="I231" s="101"/>
      <c r="J231" s="102"/>
      <c r="K231" s="101"/>
      <c r="L231" s="102">
        <v>27765.32</v>
      </c>
      <c r="M231" s="113"/>
      <c r="N231" s="100"/>
      <c r="V231" s="94"/>
      <c r="W231" s="76"/>
      <c r="X231" s="76"/>
      <c r="AC231" s="76" t="s">
        <v>144</v>
      </c>
      <c r="AE231" s="93"/>
    </row>
    <row r="232" spans="1:31" s="65" customFormat="1" ht="45" x14ac:dyDescent="0.2">
      <c r="A232" s="104" t="s">
        <v>669</v>
      </c>
      <c r="B232" s="103" t="s">
        <v>287</v>
      </c>
      <c r="C232" s="422" t="s">
        <v>667</v>
      </c>
      <c r="D232" s="422"/>
      <c r="E232" s="422"/>
      <c r="F232" s="101" t="s">
        <v>286</v>
      </c>
      <c r="G232" s="101"/>
      <c r="H232" s="101"/>
      <c r="I232" s="101" t="s">
        <v>668</v>
      </c>
      <c r="J232" s="102"/>
      <c r="K232" s="101"/>
      <c r="L232" s="102"/>
      <c r="M232" s="101"/>
      <c r="N232" s="100"/>
      <c r="V232" s="94"/>
      <c r="W232" s="76"/>
      <c r="X232" s="76" t="s">
        <v>667</v>
      </c>
      <c r="AC232" s="76"/>
      <c r="AE232" s="93"/>
    </row>
    <row r="233" spans="1:31" s="65" customFormat="1" ht="12" x14ac:dyDescent="0.2">
      <c r="A233" s="106"/>
      <c r="B233" s="105"/>
      <c r="C233" s="421" t="s">
        <v>666</v>
      </c>
      <c r="D233" s="421"/>
      <c r="E233" s="421"/>
      <c r="F233" s="421"/>
      <c r="G233" s="421"/>
      <c r="H233" s="421"/>
      <c r="I233" s="421"/>
      <c r="J233" s="421"/>
      <c r="K233" s="421"/>
      <c r="L233" s="421"/>
      <c r="M233" s="421"/>
      <c r="N233" s="423"/>
      <c r="V233" s="94"/>
      <c r="W233" s="76"/>
      <c r="X233" s="76"/>
      <c r="Y233" s="66" t="s">
        <v>666</v>
      </c>
      <c r="AC233" s="76"/>
      <c r="AE233" s="93"/>
    </row>
    <row r="234" spans="1:31" s="65" customFormat="1" ht="22.5" x14ac:dyDescent="0.2">
      <c r="A234" s="122"/>
      <c r="B234" s="83" t="s">
        <v>186</v>
      </c>
      <c r="C234" s="421" t="s">
        <v>185</v>
      </c>
      <c r="D234" s="421"/>
      <c r="E234" s="421"/>
      <c r="F234" s="421"/>
      <c r="G234" s="421"/>
      <c r="H234" s="421"/>
      <c r="I234" s="421"/>
      <c r="J234" s="421"/>
      <c r="K234" s="421"/>
      <c r="L234" s="421"/>
      <c r="M234" s="421"/>
      <c r="N234" s="423"/>
      <c r="V234" s="94"/>
      <c r="W234" s="76"/>
      <c r="X234" s="76"/>
      <c r="AC234" s="76"/>
      <c r="AD234" s="66" t="s">
        <v>185</v>
      </c>
      <c r="AE234" s="93"/>
    </row>
    <row r="235" spans="1:31" s="65" customFormat="1" ht="33.75" x14ac:dyDescent="0.2">
      <c r="A235" s="122"/>
      <c r="B235" s="83" t="s">
        <v>184</v>
      </c>
      <c r="C235" s="421" t="s">
        <v>183</v>
      </c>
      <c r="D235" s="421"/>
      <c r="E235" s="421"/>
      <c r="F235" s="421"/>
      <c r="G235" s="421"/>
      <c r="H235" s="421"/>
      <c r="I235" s="421"/>
      <c r="J235" s="421"/>
      <c r="K235" s="421"/>
      <c r="L235" s="421"/>
      <c r="M235" s="421"/>
      <c r="N235" s="423"/>
      <c r="V235" s="94"/>
      <c r="W235" s="76"/>
      <c r="X235" s="76"/>
      <c r="AC235" s="76"/>
      <c r="AD235" s="66" t="s">
        <v>183</v>
      </c>
      <c r="AE235" s="93"/>
    </row>
    <row r="236" spans="1:31" s="65" customFormat="1" ht="12" x14ac:dyDescent="0.2">
      <c r="A236" s="116"/>
      <c r="B236" s="83" t="s">
        <v>168</v>
      </c>
      <c r="C236" s="421" t="s">
        <v>181</v>
      </c>
      <c r="D236" s="421"/>
      <c r="E236" s="421"/>
      <c r="F236" s="98"/>
      <c r="G236" s="98"/>
      <c r="H236" s="98"/>
      <c r="I236" s="98"/>
      <c r="J236" s="115">
        <v>934.7</v>
      </c>
      <c r="K236" s="98" t="s">
        <v>182</v>
      </c>
      <c r="L236" s="115">
        <v>568.84</v>
      </c>
      <c r="M236" s="98" t="s">
        <v>176</v>
      </c>
      <c r="N236" s="114">
        <v>11348</v>
      </c>
      <c r="V236" s="94"/>
      <c r="W236" s="76"/>
      <c r="X236" s="76"/>
      <c r="Z236" s="66" t="s">
        <v>181</v>
      </c>
      <c r="AC236" s="76"/>
      <c r="AE236" s="93"/>
    </row>
    <row r="237" spans="1:31" s="65" customFormat="1" ht="12" x14ac:dyDescent="0.2">
      <c r="A237" s="116"/>
      <c r="B237" s="83" t="s">
        <v>180</v>
      </c>
      <c r="C237" s="421" t="s">
        <v>179</v>
      </c>
      <c r="D237" s="421"/>
      <c r="E237" s="421"/>
      <c r="F237" s="98"/>
      <c r="G237" s="98"/>
      <c r="H237" s="98"/>
      <c r="I237" s="98"/>
      <c r="J237" s="115">
        <v>26.37</v>
      </c>
      <c r="K237" s="98" t="s">
        <v>177</v>
      </c>
      <c r="L237" s="115">
        <v>17.440000000000001</v>
      </c>
      <c r="M237" s="98"/>
      <c r="N237" s="114"/>
      <c r="V237" s="94"/>
      <c r="W237" s="76"/>
      <c r="X237" s="76"/>
      <c r="Z237" s="66" t="s">
        <v>179</v>
      </c>
      <c r="AC237" s="76"/>
      <c r="AE237" s="93"/>
    </row>
    <row r="238" spans="1:31" s="65" customFormat="1" ht="12" x14ac:dyDescent="0.2">
      <c r="A238" s="116"/>
      <c r="B238" s="83" t="s">
        <v>178</v>
      </c>
      <c r="C238" s="421" t="s">
        <v>175</v>
      </c>
      <c r="D238" s="421"/>
      <c r="E238" s="421"/>
      <c r="F238" s="98"/>
      <c r="G238" s="98"/>
      <c r="H238" s="98"/>
      <c r="I238" s="98"/>
      <c r="J238" s="115">
        <v>2.62</v>
      </c>
      <c r="K238" s="98" t="s">
        <v>177</v>
      </c>
      <c r="L238" s="115">
        <v>1.73</v>
      </c>
      <c r="M238" s="98" t="s">
        <v>176</v>
      </c>
      <c r="N238" s="114">
        <v>35</v>
      </c>
      <c r="V238" s="94"/>
      <c r="W238" s="76"/>
      <c r="X238" s="76"/>
      <c r="Z238" s="66" t="s">
        <v>175</v>
      </c>
      <c r="AC238" s="76"/>
      <c r="AE238" s="93"/>
    </row>
    <row r="239" spans="1:31" s="65" customFormat="1" ht="12" x14ac:dyDescent="0.2">
      <c r="A239" s="116"/>
      <c r="B239" s="83" t="s">
        <v>174</v>
      </c>
      <c r="C239" s="421" t="s">
        <v>173</v>
      </c>
      <c r="D239" s="421"/>
      <c r="E239" s="421"/>
      <c r="F239" s="98"/>
      <c r="G239" s="98"/>
      <c r="H239" s="98"/>
      <c r="I239" s="98"/>
      <c r="J239" s="115">
        <v>12877.43</v>
      </c>
      <c r="K239" s="98"/>
      <c r="L239" s="115">
        <v>5678.95</v>
      </c>
      <c r="M239" s="98"/>
      <c r="N239" s="114"/>
      <c r="V239" s="94"/>
      <c r="W239" s="76"/>
      <c r="X239" s="76"/>
      <c r="Z239" s="66" t="s">
        <v>173</v>
      </c>
      <c r="AC239" s="76"/>
      <c r="AE239" s="93"/>
    </row>
    <row r="240" spans="1:31" s="65" customFormat="1" ht="12" x14ac:dyDescent="0.2">
      <c r="A240" s="116"/>
      <c r="B240" s="83"/>
      <c r="C240" s="421" t="s">
        <v>163</v>
      </c>
      <c r="D240" s="421"/>
      <c r="E240" s="421"/>
      <c r="F240" s="98" t="s">
        <v>162</v>
      </c>
      <c r="G240" s="98" t="s">
        <v>282</v>
      </c>
      <c r="H240" s="98" t="s">
        <v>165</v>
      </c>
      <c r="I240" s="98" t="s">
        <v>665</v>
      </c>
      <c r="J240" s="115"/>
      <c r="K240" s="98"/>
      <c r="L240" s="115"/>
      <c r="M240" s="98"/>
      <c r="N240" s="114"/>
      <c r="V240" s="94"/>
      <c r="W240" s="76"/>
      <c r="X240" s="76"/>
      <c r="AA240" s="66" t="s">
        <v>163</v>
      </c>
      <c r="AC240" s="76"/>
      <c r="AE240" s="93"/>
    </row>
    <row r="241" spans="1:31" s="65" customFormat="1" ht="12" x14ac:dyDescent="0.2">
      <c r="A241" s="116"/>
      <c r="B241" s="83"/>
      <c r="C241" s="421" t="s">
        <v>158</v>
      </c>
      <c r="D241" s="421"/>
      <c r="E241" s="421"/>
      <c r="F241" s="98" t="s">
        <v>162</v>
      </c>
      <c r="G241" s="98" t="s">
        <v>280</v>
      </c>
      <c r="H241" s="98" t="s">
        <v>160</v>
      </c>
      <c r="I241" s="98" t="s">
        <v>664</v>
      </c>
      <c r="J241" s="115"/>
      <c r="K241" s="98"/>
      <c r="L241" s="115"/>
      <c r="M241" s="98"/>
      <c r="N241" s="114"/>
      <c r="V241" s="94"/>
      <c r="W241" s="76"/>
      <c r="X241" s="76"/>
      <c r="AA241" s="66" t="s">
        <v>158</v>
      </c>
      <c r="AC241" s="76"/>
      <c r="AE241" s="93"/>
    </row>
    <row r="242" spans="1:31" s="65" customFormat="1" ht="12" x14ac:dyDescent="0.2">
      <c r="A242" s="116"/>
      <c r="B242" s="83"/>
      <c r="C242" s="429" t="s">
        <v>157</v>
      </c>
      <c r="D242" s="429"/>
      <c r="E242" s="429"/>
      <c r="F242" s="113"/>
      <c r="G242" s="113"/>
      <c r="H242" s="113"/>
      <c r="I242" s="113"/>
      <c r="J242" s="118">
        <v>13838.5</v>
      </c>
      <c r="K242" s="113"/>
      <c r="L242" s="118">
        <v>6265.23</v>
      </c>
      <c r="M242" s="113"/>
      <c r="N242" s="117"/>
      <c r="V242" s="94"/>
      <c r="W242" s="76"/>
      <c r="X242" s="76"/>
      <c r="AB242" s="66" t="s">
        <v>157</v>
      </c>
      <c r="AC242" s="76"/>
      <c r="AE242" s="93"/>
    </row>
    <row r="243" spans="1:31" s="65" customFormat="1" ht="12" x14ac:dyDescent="0.2">
      <c r="A243" s="116"/>
      <c r="B243" s="83"/>
      <c r="C243" s="421" t="s">
        <v>156</v>
      </c>
      <c r="D243" s="421"/>
      <c r="E243" s="421"/>
      <c r="F243" s="98"/>
      <c r="G243" s="98"/>
      <c r="H243" s="98"/>
      <c r="I243" s="98"/>
      <c r="J243" s="115"/>
      <c r="K243" s="98"/>
      <c r="L243" s="115">
        <v>570.57000000000005</v>
      </c>
      <c r="M243" s="98"/>
      <c r="N243" s="114">
        <v>11383</v>
      </c>
      <c r="V243" s="94"/>
      <c r="W243" s="76"/>
      <c r="X243" s="76"/>
      <c r="AA243" s="66" t="s">
        <v>156</v>
      </c>
      <c r="AC243" s="76"/>
      <c r="AE243" s="93"/>
    </row>
    <row r="244" spans="1:31" s="65" customFormat="1" ht="33.75" x14ac:dyDescent="0.2">
      <c r="A244" s="116"/>
      <c r="B244" s="83" t="s">
        <v>201</v>
      </c>
      <c r="C244" s="421" t="s">
        <v>198</v>
      </c>
      <c r="D244" s="421"/>
      <c r="E244" s="421"/>
      <c r="F244" s="98" t="s">
        <v>149</v>
      </c>
      <c r="G244" s="98" t="s">
        <v>200</v>
      </c>
      <c r="H244" s="98" t="s">
        <v>153</v>
      </c>
      <c r="I244" s="98" t="s">
        <v>199</v>
      </c>
      <c r="J244" s="115"/>
      <c r="K244" s="98"/>
      <c r="L244" s="115">
        <v>559.73</v>
      </c>
      <c r="M244" s="98"/>
      <c r="N244" s="114">
        <v>11167</v>
      </c>
      <c r="V244" s="94"/>
      <c r="W244" s="76"/>
      <c r="X244" s="76"/>
      <c r="AA244" s="66" t="s">
        <v>198</v>
      </c>
      <c r="AC244" s="76"/>
      <c r="AE244" s="93"/>
    </row>
    <row r="245" spans="1:31" s="65" customFormat="1" ht="33.75" x14ac:dyDescent="0.2">
      <c r="A245" s="116"/>
      <c r="B245" s="83" t="s">
        <v>197</v>
      </c>
      <c r="C245" s="421" t="s">
        <v>194</v>
      </c>
      <c r="D245" s="421"/>
      <c r="E245" s="421"/>
      <c r="F245" s="98" t="s">
        <v>149</v>
      </c>
      <c r="G245" s="98" t="s">
        <v>196</v>
      </c>
      <c r="H245" s="98" t="s">
        <v>147</v>
      </c>
      <c r="I245" s="98" t="s">
        <v>195</v>
      </c>
      <c r="J245" s="115"/>
      <c r="K245" s="98"/>
      <c r="L245" s="115">
        <v>276.44</v>
      </c>
      <c r="M245" s="98"/>
      <c r="N245" s="114">
        <v>5515</v>
      </c>
      <c r="V245" s="94"/>
      <c r="W245" s="76"/>
      <c r="X245" s="76"/>
      <c r="AA245" s="66" t="s">
        <v>194</v>
      </c>
      <c r="AC245" s="76"/>
      <c r="AE245" s="93"/>
    </row>
    <row r="246" spans="1:31" s="65" customFormat="1" ht="12" x14ac:dyDescent="0.2">
      <c r="A246" s="112"/>
      <c r="B246" s="74"/>
      <c r="C246" s="422" t="s">
        <v>144</v>
      </c>
      <c r="D246" s="422"/>
      <c r="E246" s="422"/>
      <c r="F246" s="101"/>
      <c r="G246" s="101"/>
      <c r="H246" s="101"/>
      <c r="I246" s="101"/>
      <c r="J246" s="102"/>
      <c r="K246" s="101"/>
      <c r="L246" s="102">
        <v>7101.4</v>
      </c>
      <c r="M246" s="113"/>
      <c r="N246" s="100"/>
      <c r="V246" s="94"/>
      <c r="W246" s="76"/>
      <c r="X246" s="76"/>
      <c r="AC246" s="76" t="s">
        <v>144</v>
      </c>
      <c r="AE246" s="93"/>
    </row>
    <row r="247" spans="1:31" s="65" customFormat="1" ht="22.5" x14ac:dyDescent="0.2">
      <c r="A247" s="104" t="s">
        <v>663</v>
      </c>
      <c r="B247" s="103" t="s">
        <v>662</v>
      </c>
      <c r="C247" s="422" t="s">
        <v>659</v>
      </c>
      <c r="D247" s="422"/>
      <c r="E247" s="422"/>
      <c r="F247" s="101" t="s">
        <v>661</v>
      </c>
      <c r="G247" s="101"/>
      <c r="H247" s="101"/>
      <c r="I247" s="101" t="s">
        <v>660</v>
      </c>
      <c r="J247" s="102"/>
      <c r="K247" s="101"/>
      <c r="L247" s="102"/>
      <c r="M247" s="101"/>
      <c r="N247" s="100"/>
      <c r="V247" s="94"/>
      <c r="W247" s="76"/>
      <c r="X247" s="76" t="s">
        <v>659</v>
      </c>
      <c r="AC247" s="76"/>
      <c r="AE247" s="93"/>
    </row>
    <row r="248" spans="1:31" s="65" customFormat="1" ht="12" x14ac:dyDescent="0.2">
      <c r="A248" s="106"/>
      <c r="B248" s="105"/>
      <c r="C248" s="421" t="s">
        <v>658</v>
      </c>
      <c r="D248" s="421"/>
      <c r="E248" s="421"/>
      <c r="F248" s="421"/>
      <c r="G248" s="421"/>
      <c r="H248" s="421"/>
      <c r="I248" s="421"/>
      <c r="J248" s="421"/>
      <c r="K248" s="421"/>
      <c r="L248" s="421"/>
      <c r="M248" s="421"/>
      <c r="N248" s="423"/>
      <c r="V248" s="94"/>
      <c r="W248" s="76"/>
      <c r="X248" s="76"/>
      <c r="Y248" s="66" t="s">
        <v>658</v>
      </c>
      <c r="AC248" s="76"/>
      <c r="AE248" s="93"/>
    </row>
    <row r="249" spans="1:31" s="65" customFormat="1" ht="22.5" x14ac:dyDescent="0.2">
      <c r="A249" s="122"/>
      <c r="B249" s="83" t="s">
        <v>186</v>
      </c>
      <c r="C249" s="421" t="s">
        <v>185</v>
      </c>
      <c r="D249" s="421"/>
      <c r="E249" s="421"/>
      <c r="F249" s="421"/>
      <c r="G249" s="421"/>
      <c r="H249" s="421"/>
      <c r="I249" s="421"/>
      <c r="J249" s="421"/>
      <c r="K249" s="421"/>
      <c r="L249" s="421"/>
      <c r="M249" s="421"/>
      <c r="N249" s="423"/>
      <c r="V249" s="94"/>
      <c r="W249" s="76"/>
      <c r="X249" s="76"/>
      <c r="AC249" s="76"/>
      <c r="AD249" s="66" t="s">
        <v>185</v>
      </c>
      <c r="AE249" s="93"/>
    </row>
    <row r="250" spans="1:31" s="65" customFormat="1" ht="33.75" x14ac:dyDescent="0.2">
      <c r="A250" s="122"/>
      <c r="B250" s="83" t="s">
        <v>184</v>
      </c>
      <c r="C250" s="421" t="s">
        <v>183</v>
      </c>
      <c r="D250" s="421"/>
      <c r="E250" s="421"/>
      <c r="F250" s="421"/>
      <c r="G250" s="421"/>
      <c r="H250" s="421"/>
      <c r="I250" s="421"/>
      <c r="J250" s="421"/>
      <c r="K250" s="421"/>
      <c r="L250" s="421"/>
      <c r="M250" s="421"/>
      <c r="N250" s="423"/>
      <c r="V250" s="94"/>
      <c r="W250" s="76"/>
      <c r="X250" s="76"/>
      <c r="AC250" s="76"/>
      <c r="AD250" s="66" t="s">
        <v>183</v>
      </c>
      <c r="AE250" s="93"/>
    </row>
    <row r="251" spans="1:31" s="65" customFormat="1" ht="12" x14ac:dyDescent="0.2">
      <c r="A251" s="116"/>
      <c r="B251" s="83" t="s">
        <v>168</v>
      </c>
      <c r="C251" s="421" t="s">
        <v>181</v>
      </c>
      <c r="D251" s="421"/>
      <c r="E251" s="421"/>
      <c r="F251" s="98"/>
      <c r="G251" s="98"/>
      <c r="H251" s="98"/>
      <c r="I251" s="98"/>
      <c r="J251" s="115">
        <v>702.58</v>
      </c>
      <c r="K251" s="98" t="s">
        <v>182</v>
      </c>
      <c r="L251" s="115">
        <v>535.67999999999995</v>
      </c>
      <c r="M251" s="98" t="s">
        <v>176</v>
      </c>
      <c r="N251" s="114">
        <v>10687</v>
      </c>
      <c r="V251" s="94"/>
      <c r="W251" s="76"/>
      <c r="X251" s="76"/>
      <c r="Z251" s="66" t="s">
        <v>181</v>
      </c>
      <c r="AC251" s="76"/>
      <c r="AE251" s="93"/>
    </row>
    <row r="252" spans="1:31" s="65" customFormat="1" ht="12" x14ac:dyDescent="0.2">
      <c r="A252" s="116"/>
      <c r="B252" s="83" t="s">
        <v>180</v>
      </c>
      <c r="C252" s="421" t="s">
        <v>179</v>
      </c>
      <c r="D252" s="421"/>
      <c r="E252" s="421"/>
      <c r="F252" s="98"/>
      <c r="G252" s="98"/>
      <c r="H252" s="98"/>
      <c r="I252" s="98"/>
      <c r="J252" s="115">
        <v>324.32</v>
      </c>
      <c r="K252" s="98" t="s">
        <v>177</v>
      </c>
      <c r="L252" s="115">
        <v>268.77999999999997</v>
      </c>
      <c r="M252" s="98"/>
      <c r="N252" s="114"/>
      <c r="V252" s="94"/>
      <c r="W252" s="76"/>
      <c r="X252" s="76"/>
      <c r="Z252" s="66" t="s">
        <v>179</v>
      </c>
      <c r="AC252" s="76"/>
      <c r="AE252" s="93"/>
    </row>
    <row r="253" spans="1:31" s="65" customFormat="1" ht="12" x14ac:dyDescent="0.2">
      <c r="A253" s="116"/>
      <c r="B253" s="83" t="s">
        <v>178</v>
      </c>
      <c r="C253" s="421" t="s">
        <v>175</v>
      </c>
      <c r="D253" s="421"/>
      <c r="E253" s="421"/>
      <c r="F253" s="98"/>
      <c r="G253" s="98"/>
      <c r="H253" s="98"/>
      <c r="I253" s="98"/>
      <c r="J253" s="115">
        <v>27.68</v>
      </c>
      <c r="K253" s="98" t="s">
        <v>177</v>
      </c>
      <c r="L253" s="115">
        <v>22.94</v>
      </c>
      <c r="M253" s="98" t="s">
        <v>176</v>
      </c>
      <c r="N253" s="114">
        <v>458</v>
      </c>
      <c r="V253" s="94"/>
      <c r="W253" s="76"/>
      <c r="X253" s="76"/>
      <c r="Z253" s="66" t="s">
        <v>175</v>
      </c>
      <c r="AC253" s="76"/>
      <c r="AE253" s="93"/>
    </row>
    <row r="254" spans="1:31" s="65" customFormat="1" ht="12" x14ac:dyDescent="0.2">
      <c r="A254" s="116"/>
      <c r="B254" s="83" t="s">
        <v>174</v>
      </c>
      <c r="C254" s="421" t="s">
        <v>173</v>
      </c>
      <c r="D254" s="421"/>
      <c r="E254" s="421"/>
      <c r="F254" s="98"/>
      <c r="G254" s="98"/>
      <c r="H254" s="98"/>
      <c r="I254" s="98"/>
      <c r="J254" s="115">
        <v>23482.25</v>
      </c>
      <c r="K254" s="98"/>
      <c r="L254" s="115">
        <v>12973.94</v>
      </c>
      <c r="M254" s="98"/>
      <c r="N254" s="114"/>
      <c r="V254" s="94"/>
      <c r="W254" s="76"/>
      <c r="X254" s="76"/>
      <c r="Z254" s="66" t="s">
        <v>173</v>
      </c>
      <c r="AC254" s="76"/>
      <c r="AE254" s="93"/>
    </row>
    <row r="255" spans="1:31" s="65" customFormat="1" ht="12" x14ac:dyDescent="0.2">
      <c r="A255" s="116"/>
      <c r="B255" s="83"/>
      <c r="C255" s="421" t="s">
        <v>163</v>
      </c>
      <c r="D255" s="421"/>
      <c r="E255" s="421"/>
      <c r="F255" s="98" t="s">
        <v>162</v>
      </c>
      <c r="G255" s="98" t="s">
        <v>657</v>
      </c>
      <c r="H255" s="98" t="s">
        <v>165</v>
      </c>
      <c r="I255" s="98" t="s">
        <v>656</v>
      </c>
      <c r="J255" s="115"/>
      <c r="K255" s="98"/>
      <c r="L255" s="115"/>
      <c r="M255" s="98"/>
      <c r="N255" s="114"/>
      <c r="V255" s="94"/>
      <c r="W255" s="76"/>
      <c r="X255" s="76"/>
      <c r="AA255" s="66" t="s">
        <v>163</v>
      </c>
      <c r="AC255" s="76"/>
      <c r="AE255" s="93"/>
    </row>
    <row r="256" spans="1:31" s="65" customFormat="1" ht="12" x14ac:dyDescent="0.2">
      <c r="A256" s="116"/>
      <c r="B256" s="83"/>
      <c r="C256" s="421" t="s">
        <v>158</v>
      </c>
      <c r="D256" s="421"/>
      <c r="E256" s="421"/>
      <c r="F256" s="98" t="s">
        <v>162</v>
      </c>
      <c r="G256" s="98" t="s">
        <v>655</v>
      </c>
      <c r="H256" s="98" t="s">
        <v>160</v>
      </c>
      <c r="I256" s="98" t="s">
        <v>654</v>
      </c>
      <c r="J256" s="115"/>
      <c r="K256" s="98"/>
      <c r="L256" s="115"/>
      <c r="M256" s="98"/>
      <c r="N256" s="114"/>
      <c r="V256" s="94"/>
      <c r="W256" s="76"/>
      <c r="X256" s="76"/>
      <c r="AA256" s="66" t="s">
        <v>158</v>
      </c>
      <c r="AC256" s="76"/>
      <c r="AE256" s="93"/>
    </row>
    <row r="257" spans="1:31" s="65" customFormat="1" ht="12" x14ac:dyDescent="0.2">
      <c r="A257" s="116"/>
      <c r="B257" s="83"/>
      <c r="C257" s="429" t="s">
        <v>157</v>
      </c>
      <c r="D257" s="429"/>
      <c r="E257" s="429"/>
      <c r="F257" s="113"/>
      <c r="G257" s="113"/>
      <c r="H257" s="113"/>
      <c r="I257" s="113"/>
      <c r="J257" s="118">
        <v>24509.15</v>
      </c>
      <c r="K257" s="113"/>
      <c r="L257" s="118">
        <v>13778.4</v>
      </c>
      <c r="M257" s="113"/>
      <c r="N257" s="117"/>
      <c r="V257" s="94"/>
      <c r="W257" s="76"/>
      <c r="X257" s="76"/>
      <c r="AB257" s="66" t="s">
        <v>157</v>
      </c>
      <c r="AC257" s="76"/>
      <c r="AE257" s="93"/>
    </row>
    <row r="258" spans="1:31" s="65" customFormat="1" ht="12" x14ac:dyDescent="0.2">
      <c r="A258" s="116"/>
      <c r="B258" s="83"/>
      <c r="C258" s="421" t="s">
        <v>156</v>
      </c>
      <c r="D258" s="421"/>
      <c r="E258" s="421"/>
      <c r="F258" s="98"/>
      <c r="G258" s="98"/>
      <c r="H258" s="98"/>
      <c r="I258" s="98"/>
      <c r="J258" s="115"/>
      <c r="K258" s="98"/>
      <c r="L258" s="115">
        <v>558.62</v>
      </c>
      <c r="M258" s="98"/>
      <c r="N258" s="114">
        <v>11145</v>
      </c>
      <c r="V258" s="94"/>
      <c r="W258" s="76"/>
      <c r="X258" s="76"/>
      <c r="AA258" s="66" t="s">
        <v>156</v>
      </c>
      <c r="AC258" s="76"/>
      <c r="AE258" s="93"/>
    </row>
    <row r="259" spans="1:31" s="65" customFormat="1" ht="33.75" x14ac:dyDescent="0.2">
      <c r="A259" s="116"/>
      <c r="B259" s="83" t="s">
        <v>201</v>
      </c>
      <c r="C259" s="421" t="s">
        <v>198</v>
      </c>
      <c r="D259" s="421"/>
      <c r="E259" s="421"/>
      <c r="F259" s="98" t="s">
        <v>149</v>
      </c>
      <c r="G259" s="98" t="s">
        <v>200</v>
      </c>
      <c r="H259" s="98" t="s">
        <v>153</v>
      </c>
      <c r="I259" s="98" t="s">
        <v>199</v>
      </c>
      <c r="J259" s="115"/>
      <c r="K259" s="98"/>
      <c r="L259" s="115">
        <v>548.01</v>
      </c>
      <c r="M259" s="98"/>
      <c r="N259" s="114">
        <v>10933</v>
      </c>
      <c r="V259" s="94"/>
      <c r="W259" s="76"/>
      <c r="X259" s="76"/>
      <c r="AA259" s="66" t="s">
        <v>198</v>
      </c>
      <c r="AC259" s="76"/>
      <c r="AE259" s="93"/>
    </row>
    <row r="260" spans="1:31" s="65" customFormat="1" ht="33.75" x14ac:dyDescent="0.2">
      <c r="A260" s="116"/>
      <c r="B260" s="83" t="s">
        <v>197</v>
      </c>
      <c r="C260" s="421" t="s">
        <v>194</v>
      </c>
      <c r="D260" s="421"/>
      <c r="E260" s="421"/>
      <c r="F260" s="98" t="s">
        <v>149</v>
      </c>
      <c r="G260" s="98" t="s">
        <v>196</v>
      </c>
      <c r="H260" s="98" t="s">
        <v>147</v>
      </c>
      <c r="I260" s="98" t="s">
        <v>195</v>
      </c>
      <c r="J260" s="115"/>
      <c r="K260" s="98"/>
      <c r="L260" s="115">
        <v>270.64999999999998</v>
      </c>
      <c r="M260" s="98"/>
      <c r="N260" s="114">
        <v>5400</v>
      </c>
      <c r="V260" s="94"/>
      <c r="W260" s="76"/>
      <c r="X260" s="76"/>
      <c r="AA260" s="66" t="s">
        <v>194</v>
      </c>
      <c r="AC260" s="76"/>
      <c r="AE260" s="93"/>
    </row>
    <row r="261" spans="1:31" s="65" customFormat="1" ht="12" x14ac:dyDescent="0.2">
      <c r="A261" s="112"/>
      <c r="B261" s="74"/>
      <c r="C261" s="422" t="s">
        <v>144</v>
      </c>
      <c r="D261" s="422"/>
      <c r="E261" s="422"/>
      <c r="F261" s="101"/>
      <c r="G261" s="101"/>
      <c r="H261" s="101"/>
      <c r="I261" s="101"/>
      <c r="J261" s="102"/>
      <c r="K261" s="101"/>
      <c r="L261" s="102">
        <v>14597.06</v>
      </c>
      <c r="M261" s="113"/>
      <c r="N261" s="100"/>
      <c r="V261" s="94"/>
      <c r="W261" s="76"/>
      <c r="X261" s="76"/>
      <c r="AC261" s="76" t="s">
        <v>144</v>
      </c>
      <c r="AE261" s="93"/>
    </row>
    <row r="262" spans="1:31" s="65" customFormat="1" ht="56.25" x14ac:dyDescent="0.2">
      <c r="A262" s="104" t="s">
        <v>476</v>
      </c>
      <c r="B262" s="103" t="s">
        <v>287</v>
      </c>
      <c r="C262" s="422" t="s">
        <v>652</v>
      </c>
      <c r="D262" s="422"/>
      <c r="E262" s="422"/>
      <c r="F262" s="101" t="s">
        <v>286</v>
      </c>
      <c r="G262" s="101"/>
      <c r="H262" s="101"/>
      <c r="I262" s="101" t="s">
        <v>653</v>
      </c>
      <c r="J262" s="102"/>
      <c r="K262" s="101"/>
      <c r="L262" s="102"/>
      <c r="M262" s="101"/>
      <c r="N262" s="100"/>
      <c r="V262" s="94"/>
      <c r="W262" s="76"/>
      <c r="X262" s="76" t="s">
        <v>652</v>
      </c>
      <c r="AC262" s="76"/>
      <c r="AE262" s="93"/>
    </row>
    <row r="263" spans="1:31" s="65" customFormat="1" ht="12" x14ac:dyDescent="0.2">
      <c r="A263" s="106"/>
      <c r="B263" s="105"/>
      <c r="C263" s="421" t="s">
        <v>651</v>
      </c>
      <c r="D263" s="421"/>
      <c r="E263" s="421"/>
      <c r="F263" s="421"/>
      <c r="G263" s="421"/>
      <c r="H263" s="421"/>
      <c r="I263" s="421"/>
      <c r="J263" s="421"/>
      <c r="K263" s="421"/>
      <c r="L263" s="421"/>
      <c r="M263" s="421"/>
      <c r="N263" s="423"/>
      <c r="V263" s="94"/>
      <c r="W263" s="76"/>
      <c r="X263" s="76"/>
      <c r="Y263" s="66" t="s">
        <v>651</v>
      </c>
      <c r="AC263" s="76"/>
      <c r="AE263" s="93"/>
    </row>
    <row r="264" spans="1:31" s="65" customFormat="1" ht="22.5" x14ac:dyDescent="0.2">
      <c r="A264" s="122"/>
      <c r="B264" s="83" t="s">
        <v>186</v>
      </c>
      <c r="C264" s="421" t="s">
        <v>185</v>
      </c>
      <c r="D264" s="421"/>
      <c r="E264" s="421"/>
      <c r="F264" s="421"/>
      <c r="G264" s="421"/>
      <c r="H264" s="421"/>
      <c r="I264" s="421"/>
      <c r="J264" s="421"/>
      <c r="K264" s="421"/>
      <c r="L264" s="421"/>
      <c r="M264" s="421"/>
      <c r="N264" s="423"/>
      <c r="V264" s="94"/>
      <c r="W264" s="76"/>
      <c r="X264" s="76"/>
      <c r="AC264" s="76"/>
      <c r="AD264" s="66" t="s">
        <v>185</v>
      </c>
      <c r="AE264" s="93"/>
    </row>
    <row r="265" spans="1:31" s="65" customFormat="1" ht="33.75" x14ac:dyDescent="0.2">
      <c r="A265" s="122"/>
      <c r="B265" s="83" t="s">
        <v>184</v>
      </c>
      <c r="C265" s="421" t="s">
        <v>183</v>
      </c>
      <c r="D265" s="421"/>
      <c r="E265" s="421"/>
      <c r="F265" s="421"/>
      <c r="G265" s="421"/>
      <c r="H265" s="421"/>
      <c r="I265" s="421"/>
      <c r="J265" s="421"/>
      <c r="K265" s="421"/>
      <c r="L265" s="421"/>
      <c r="M265" s="421"/>
      <c r="N265" s="423"/>
      <c r="V265" s="94"/>
      <c r="W265" s="76"/>
      <c r="X265" s="76"/>
      <c r="AC265" s="76"/>
      <c r="AD265" s="66" t="s">
        <v>183</v>
      </c>
      <c r="AE265" s="93"/>
    </row>
    <row r="266" spans="1:31" s="65" customFormat="1" ht="12" x14ac:dyDescent="0.2">
      <c r="A266" s="116"/>
      <c r="B266" s="83" t="s">
        <v>168</v>
      </c>
      <c r="C266" s="421" t="s">
        <v>181</v>
      </c>
      <c r="D266" s="421"/>
      <c r="E266" s="421"/>
      <c r="F266" s="98"/>
      <c r="G266" s="98"/>
      <c r="H266" s="98"/>
      <c r="I266" s="98"/>
      <c r="J266" s="115">
        <v>934.7</v>
      </c>
      <c r="K266" s="98" t="s">
        <v>182</v>
      </c>
      <c r="L266" s="115">
        <v>285.06</v>
      </c>
      <c r="M266" s="98" t="s">
        <v>176</v>
      </c>
      <c r="N266" s="114">
        <v>5687</v>
      </c>
      <c r="V266" s="94"/>
      <c r="W266" s="76"/>
      <c r="X266" s="76"/>
      <c r="Z266" s="66" t="s">
        <v>181</v>
      </c>
      <c r="AC266" s="76"/>
      <c r="AE266" s="93"/>
    </row>
    <row r="267" spans="1:31" s="65" customFormat="1" ht="12" x14ac:dyDescent="0.2">
      <c r="A267" s="116"/>
      <c r="B267" s="83" t="s">
        <v>180</v>
      </c>
      <c r="C267" s="421" t="s">
        <v>179</v>
      </c>
      <c r="D267" s="421"/>
      <c r="E267" s="421"/>
      <c r="F267" s="98"/>
      <c r="G267" s="98"/>
      <c r="H267" s="98"/>
      <c r="I267" s="98"/>
      <c r="J267" s="115">
        <v>26.37</v>
      </c>
      <c r="K267" s="98" t="s">
        <v>177</v>
      </c>
      <c r="L267" s="115">
        <v>8.74</v>
      </c>
      <c r="M267" s="98"/>
      <c r="N267" s="114"/>
      <c r="V267" s="94"/>
      <c r="W267" s="76"/>
      <c r="X267" s="76"/>
      <c r="Z267" s="66" t="s">
        <v>179</v>
      </c>
      <c r="AC267" s="76"/>
      <c r="AE267" s="93"/>
    </row>
    <row r="268" spans="1:31" s="65" customFormat="1" ht="12" x14ac:dyDescent="0.2">
      <c r="A268" s="116"/>
      <c r="B268" s="83" t="s">
        <v>178</v>
      </c>
      <c r="C268" s="421" t="s">
        <v>175</v>
      </c>
      <c r="D268" s="421"/>
      <c r="E268" s="421"/>
      <c r="F268" s="98"/>
      <c r="G268" s="98"/>
      <c r="H268" s="98"/>
      <c r="I268" s="98"/>
      <c r="J268" s="115">
        <v>2.62</v>
      </c>
      <c r="K268" s="98" t="s">
        <v>177</v>
      </c>
      <c r="L268" s="115">
        <v>0.87</v>
      </c>
      <c r="M268" s="98" t="s">
        <v>176</v>
      </c>
      <c r="N268" s="114">
        <v>17</v>
      </c>
      <c r="V268" s="94"/>
      <c r="W268" s="76"/>
      <c r="X268" s="76"/>
      <c r="Z268" s="66" t="s">
        <v>175</v>
      </c>
      <c r="AC268" s="76"/>
      <c r="AE268" s="93"/>
    </row>
    <row r="269" spans="1:31" s="65" customFormat="1" ht="12" x14ac:dyDescent="0.2">
      <c r="A269" s="116"/>
      <c r="B269" s="83" t="s">
        <v>174</v>
      </c>
      <c r="C269" s="421" t="s">
        <v>173</v>
      </c>
      <c r="D269" s="421"/>
      <c r="E269" s="421"/>
      <c r="F269" s="98"/>
      <c r="G269" s="98"/>
      <c r="H269" s="98"/>
      <c r="I269" s="98"/>
      <c r="J269" s="115">
        <v>12877.43</v>
      </c>
      <c r="K269" s="98"/>
      <c r="L269" s="115">
        <v>2845.91</v>
      </c>
      <c r="M269" s="98"/>
      <c r="N269" s="114"/>
      <c r="V269" s="94"/>
      <c r="W269" s="76"/>
      <c r="X269" s="76"/>
      <c r="Z269" s="66" t="s">
        <v>173</v>
      </c>
      <c r="AC269" s="76"/>
      <c r="AE269" s="93"/>
    </row>
    <row r="270" spans="1:31" s="65" customFormat="1" ht="12" x14ac:dyDescent="0.2">
      <c r="A270" s="116"/>
      <c r="B270" s="83"/>
      <c r="C270" s="421" t="s">
        <v>163</v>
      </c>
      <c r="D270" s="421"/>
      <c r="E270" s="421"/>
      <c r="F270" s="98" t="s">
        <v>162</v>
      </c>
      <c r="G270" s="98" t="s">
        <v>282</v>
      </c>
      <c r="H270" s="98" t="s">
        <v>165</v>
      </c>
      <c r="I270" s="98" t="s">
        <v>650</v>
      </c>
      <c r="J270" s="115"/>
      <c r="K270" s="98"/>
      <c r="L270" s="115"/>
      <c r="M270" s="98"/>
      <c r="N270" s="114"/>
      <c r="V270" s="94"/>
      <c r="W270" s="76"/>
      <c r="X270" s="76"/>
      <c r="AA270" s="66" t="s">
        <v>163</v>
      </c>
      <c r="AC270" s="76"/>
      <c r="AE270" s="93"/>
    </row>
    <row r="271" spans="1:31" s="65" customFormat="1" ht="12" x14ac:dyDescent="0.2">
      <c r="A271" s="116"/>
      <c r="B271" s="83"/>
      <c r="C271" s="421" t="s">
        <v>158</v>
      </c>
      <c r="D271" s="421"/>
      <c r="E271" s="421"/>
      <c r="F271" s="98" t="s">
        <v>162</v>
      </c>
      <c r="G271" s="98" t="s">
        <v>280</v>
      </c>
      <c r="H271" s="98" t="s">
        <v>160</v>
      </c>
      <c r="I271" s="98" t="s">
        <v>649</v>
      </c>
      <c r="J271" s="115"/>
      <c r="K271" s="98"/>
      <c r="L271" s="115"/>
      <c r="M271" s="98"/>
      <c r="N271" s="114"/>
      <c r="V271" s="94"/>
      <c r="W271" s="76"/>
      <c r="X271" s="76"/>
      <c r="AA271" s="66" t="s">
        <v>158</v>
      </c>
      <c r="AC271" s="76"/>
      <c r="AE271" s="93"/>
    </row>
    <row r="272" spans="1:31" s="65" customFormat="1" ht="12" x14ac:dyDescent="0.2">
      <c r="A272" s="116"/>
      <c r="B272" s="83"/>
      <c r="C272" s="429" t="s">
        <v>157</v>
      </c>
      <c r="D272" s="429"/>
      <c r="E272" s="429"/>
      <c r="F272" s="113"/>
      <c r="G272" s="113"/>
      <c r="H272" s="113"/>
      <c r="I272" s="113"/>
      <c r="J272" s="118">
        <v>13838.5</v>
      </c>
      <c r="K272" s="113"/>
      <c r="L272" s="118">
        <v>3139.71</v>
      </c>
      <c r="M272" s="113"/>
      <c r="N272" s="117"/>
      <c r="V272" s="94"/>
      <c r="W272" s="76"/>
      <c r="X272" s="76"/>
      <c r="AB272" s="66" t="s">
        <v>157</v>
      </c>
      <c r="AC272" s="76"/>
      <c r="AE272" s="93"/>
    </row>
    <row r="273" spans="1:31" s="65" customFormat="1" ht="12" x14ac:dyDescent="0.2">
      <c r="A273" s="116"/>
      <c r="B273" s="83"/>
      <c r="C273" s="421" t="s">
        <v>156</v>
      </c>
      <c r="D273" s="421"/>
      <c r="E273" s="421"/>
      <c r="F273" s="98"/>
      <c r="G273" s="98"/>
      <c r="H273" s="98"/>
      <c r="I273" s="98"/>
      <c r="J273" s="115"/>
      <c r="K273" s="98"/>
      <c r="L273" s="115">
        <v>285.93</v>
      </c>
      <c r="M273" s="98"/>
      <c r="N273" s="114">
        <v>5704</v>
      </c>
      <c r="V273" s="94"/>
      <c r="W273" s="76"/>
      <c r="X273" s="76"/>
      <c r="AA273" s="66" t="s">
        <v>156</v>
      </c>
      <c r="AC273" s="76"/>
      <c r="AE273" s="93"/>
    </row>
    <row r="274" spans="1:31" s="65" customFormat="1" ht="33.75" x14ac:dyDescent="0.2">
      <c r="A274" s="116"/>
      <c r="B274" s="83" t="s">
        <v>201</v>
      </c>
      <c r="C274" s="421" t="s">
        <v>198</v>
      </c>
      <c r="D274" s="421"/>
      <c r="E274" s="421"/>
      <c r="F274" s="98" t="s">
        <v>149</v>
      </c>
      <c r="G274" s="98" t="s">
        <v>200</v>
      </c>
      <c r="H274" s="98" t="s">
        <v>153</v>
      </c>
      <c r="I274" s="98" t="s">
        <v>199</v>
      </c>
      <c r="J274" s="115"/>
      <c r="K274" s="98"/>
      <c r="L274" s="115">
        <v>280.5</v>
      </c>
      <c r="M274" s="98"/>
      <c r="N274" s="114">
        <v>5596</v>
      </c>
      <c r="V274" s="94"/>
      <c r="W274" s="76"/>
      <c r="X274" s="76"/>
      <c r="AA274" s="66" t="s">
        <v>198</v>
      </c>
      <c r="AC274" s="76"/>
      <c r="AE274" s="93"/>
    </row>
    <row r="275" spans="1:31" s="65" customFormat="1" ht="33.75" x14ac:dyDescent="0.2">
      <c r="A275" s="116"/>
      <c r="B275" s="83" t="s">
        <v>197</v>
      </c>
      <c r="C275" s="421" t="s">
        <v>194</v>
      </c>
      <c r="D275" s="421"/>
      <c r="E275" s="421"/>
      <c r="F275" s="98" t="s">
        <v>149</v>
      </c>
      <c r="G275" s="98" t="s">
        <v>196</v>
      </c>
      <c r="H275" s="98" t="s">
        <v>147</v>
      </c>
      <c r="I275" s="98" t="s">
        <v>195</v>
      </c>
      <c r="J275" s="115"/>
      <c r="K275" s="98"/>
      <c r="L275" s="115">
        <v>138.53</v>
      </c>
      <c r="M275" s="98"/>
      <c r="N275" s="114">
        <v>2764</v>
      </c>
      <c r="V275" s="94"/>
      <c r="W275" s="76"/>
      <c r="X275" s="76"/>
      <c r="AA275" s="66" t="s">
        <v>194</v>
      </c>
      <c r="AC275" s="76"/>
      <c r="AE275" s="93"/>
    </row>
    <row r="276" spans="1:31" s="65" customFormat="1" ht="12" x14ac:dyDescent="0.2">
      <c r="A276" s="112"/>
      <c r="B276" s="74"/>
      <c r="C276" s="422" t="s">
        <v>144</v>
      </c>
      <c r="D276" s="422"/>
      <c r="E276" s="422"/>
      <c r="F276" s="101"/>
      <c r="G276" s="101"/>
      <c r="H276" s="101"/>
      <c r="I276" s="101"/>
      <c r="J276" s="102"/>
      <c r="K276" s="101"/>
      <c r="L276" s="102">
        <v>3558.74</v>
      </c>
      <c r="M276" s="113"/>
      <c r="N276" s="100"/>
      <c r="V276" s="94"/>
      <c r="W276" s="76"/>
      <c r="X276" s="76"/>
      <c r="AC276" s="76" t="s">
        <v>144</v>
      </c>
      <c r="AE276" s="93"/>
    </row>
    <row r="277" spans="1:31" s="65" customFormat="1" ht="56.25" x14ac:dyDescent="0.2">
      <c r="A277" s="104" t="s">
        <v>375</v>
      </c>
      <c r="B277" s="103" t="s">
        <v>287</v>
      </c>
      <c r="C277" s="422" t="s">
        <v>647</v>
      </c>
      <c r="D277" s="422"/>
      <c r="E277" s="422"/>
      <c r="F277" s="101" t="s">
        <v>286</v>
      </c>
      <c r="G277" s="101"/>
      <c r="H277" s="101"/>
      <c r="I277" s="101" t="s">
        <v>648</v>
      </c>
      <c r="J277" s="102"/>
      <c r="K277" s="101"/>
      <c r="L277" s="102"/>
      <c r="M277" s="101"/>
      <c r="N277" s="100"/>
      <c r="V277" s="94"/>
      <c r="W277" s="76"/>
      <c r="X277" s="76" t="s">
        <v>647</v>
      </c>
      <c r="AC277" s="76"/>
      <c r="AE277" s="93"/>
    </row>
    <row r="278" spans="1:31" s="65" customFormat="1" ht="12" x14ac:dyDescent="0.2">
      <c r="A278" s="106"/>
      <c r="B278" s="105"/>
      <c r="C278" s="421" t="s">
        <v>646</v>
      </c>
      <c r="D278" s="421"/>
      <c r="E278" s="421"/>
      <c r="F278" s="421"/>
      <c r="G278" s="421"/>
      <c r="H278" s="421"/>
      <c r="I278" s="421"/>
      <c r="J278" s="421"/>
      <c r="K278" s="421"/>
      <c r="L278" s="421"/>
      <c r="M278" s="421"/>
      <c r="N278" s="423"/>
      <c r="V278" s="94"/>
      <c r="W278" s="76"/>
      <c r="X278" s="76"/>
      <c r="Y278" s="66" t="s">
        <v>646</v>
      </c>
      <c r="AC278" s="76"/>
      <c r="AE278" s="93"/>
    </row>
    <row r="279" spans="1:31" s="65" customFormat="1" ht="22.5" x14ac:dyDescent="0.2">
      <c r="A279" s="122"/>
      <c r="B279" s="83" t="s">
        <v>186</v>
      </c>
      <c r="C279" s="421" t="s">
        <v>185</v>
      </c>
      <c r="D279" s="421"/>
      <c r="E279" s="421"/>
      <c r="F279" s="421"/>
      <c r="G279" s="421"/>
      <c r="H279" s="421"/>
      <c r="I279" s="421"/>
      <c r="J279" s="421"/>
      <c r="K279" s="421"/>
      <c r="L279" s="421"/>
      <c r="M279" s="421"/>
      <c r="N279" s="423"/>
      <c r="V279" s="94"/>
      <c r="W279" s="76"/>
      <c r="X279" s="76"/>
      <c r="AC279" s="76"/>
      <c r="AD279" s="66" t="s">
        <v>185</v>
      </c>
      <c r="AE279" s="93"/>
    </row>
    <row r="280" spans="1:31" s="65" customFormat="1" ht="33.75" x14ac:dyDescent="0.2">
      <c r="A280" s="122"/>
      <c r="B280" s="83" t="s">
        <v>184</v>
      </c>
      <c r="C280" s="421" t="s">
        <v>183</v>
      </c>
      <c r="D280" s="421"/>
      <c r="E280" s="421"/>
      <c r="F280" s="421"/>
      <c r="G280" s="421"/>
      <c r="H280" s="421"/>
      <c r="I280" s="421"/>
      <c r="J280" s="421"/>
      <c r="K280" s="421"/>
      <c r="L280" s="421"/>
      <c r="M280" s="421"/>
      <c r="N280" s="423"/>
      <c r="V280" s="94"/>
      <c r="W280" s="76"/>
      <c r="X280" s="76"/>
      <c r="AC280" s="76"/>
      <c r="AD280" s="66" t="s">
        <v>183</v>
      </c>
      <c r="AE280" s="93"/>
    </row>
    <row r="281" spans="1:31" s="65" customFormat="1" ht="12" x14ac:dyDescent="0.2">
      <c r="A281" s="116"/>
      <c r="B281" s="83" t="s">
        <v>168</v>
      </c>
      <c r="C281" s="421" t="s">
        <v>181</v>
      </c>
      <c r="D281" s="421"/>
      <c r="E281" s="421"/>
      <c r="F281" s="98"/>
      <c r="G281" s="98"/>
      <c r="H281" s="98"/>
      <c r="I281" s="98"/>
      <c r="J281" s="115">
        <v>934.7</v>
      </c>
      <c r="K281" s="98" t="s">
        <v>182</v>
      </c>
      <c r="L281" s="115">
        <v>83.33</v>
      </c>
      <c r="M281" s="98" t="s">
        <v>176</v>
      </c>
      <c r="N281" s="114">
        <v>1662</v>
      </c>
      <c r="V281" s="94"/>
      <c r="W281" s="76"/>
      <c r="X281" s="76"/>
      <c r="Z281" s="66" t="s">
        <v>181</v>
      </c>
      <c r="AC281" s="76"/>
      <c r="AE281" s="93"/>
    </row>
    <row r="282" spans="1:31" s="65" customFormat="1" ht="12" x14ac:dyDescent="0.2">
      <c r="A282" s="116"/>
      <c r="B282" s="83" t="s">
        <v>180</v>
      </c>
      <c r="C282" s="421" t="s">
        <v>179</v>
      </c>
      <c r="D282" s="421"/>
      <c r="E282" s="421"/>
      <c r="F282" s="98"/>
      <c r="G282" s="98"/>
      <c r="H282" s="98"/>
      <c r="I282" s="98"/>
      <c r="J282" s="115">
        <v>26.37</v>
      </c>
      <c r="K282" s="98" t="s">
        <v>177</v>
      </c>
      <c r="L282" s="115">
        <v>2.56</v>
      </c>
      <c r="M282" s="98"/>
      <c r="N282" s="114"/>
      <c r="V282" s="94"/>
      <c r="W282" s="76"/>
      <c r="X282" s="76"/>
      <c r="Z282" s="66" t="s">
        <v>179</v>
      </c>
      <c r="AC282" s="76"/>
      <c r="AE282" s="93"/>
    </row>
    <row r="283" spans="1:31" s="65" customFormat="1" ht="12" x14ac:dyDescent="0.2">
      <c r="A283" s="116"/>
      <c r="B283" s="83" t="s">
        <v>178</v>
      </c>
      <c r="C283" s="421" t="s">
        <v>175</v>
      </c>
      <c r="D283" s="421"/>
      <c r="E283" s="421"/>
      <c r="F283" s="98"/>
      <c r="G283" s="98"/>
      <c r="H283" s="98"/>
      <c r="I283" s="98"/>
      <c r="J283" s="115">
        <v>2.62</v>
      </c>
      <c r="K283" s="98" t="s">
        <v>177</v>
      </c>
      <c r="L283" s="115">
        <v>0.25</v>
      </c>
      <c r="M283" s="98" t="s">
        <v>176</v>
      </c>
      <c r="N283" s="114">
        <v>5</v>
      </c>
      <c r="V283" s="94"/>
      <c r="W283" s="76"/>
      <c r="X283" s="76"/>
      <c r="Z283" s="66" t="s">
        <v>175</v>
      </c>
      <c r="AC283" s="76"/>
      <c r="AE283" s="93"/>
    </row>
    <row r="284" spans="1:31" s="65" customFormat="1" ht="12" x14ac:dyDescent="0.2">
      <c r="A284" s="116"/>
      <c r="B284" s="83" t="s">
        <v>174</v>
      </c>
      <c r="C284" s="421" t="s">
        <v>173</v>
      </c>
      <c r="D284" s="421"/>
      <c r="E284" s="421"/>
      <c r="F284" s="98"/>
      <c r="G284" s="98"/>
      <c r="H284" s="98"/>
      <c r="I284" s="98"/>
      <c r="J284" s="115">
        <v>12877.43</v>
      </c>
      <c r="K284" s="98"/>
      <c r="L284" s="115">
        <v>831.88</v>
      </c>
      <c r="M284" s="98"/>
      <c r="N284" s="114"/>
      <c r="V284" s="94"/>
      <c r="W284" s="76"/>
      <c r="X284" s="76"/>
      <c r="Z284" s="66" t="s">
        <v>173</v>
      </c>
      <c r="AC284" s="76"/>
      <c r="AE284" s="93"/>
    </row>
    <row r="285" spans="1:31" s="65" customFormat="1" ht="12" x14ac:dyDescent="0.2">
      <c r="A285" s="116"/>
      <c r="B285" s="83"/>
      <c r="C285" s="421" t="s">
        <v>163</v>
      </c>
      <c r="D285" s="421"/>
      <c r="E285" s="421"/>
      <c r="F285" s="98" t="s">
        <v>162</v>
      </c>
      <c r="G285" s="98" t="s">
        <v>282</v>
      </c>
      <c r="H285" s="98" t="s">
        <v>165</v>
      </c>
      <c r="I285" s="98" t="s">
        <v>645</v>
      </c>
      <c r="J285" s="115"/>
      <c r="K285" s="98"/>
      <c r="L285" s="115"/>
      <c r="M285" s="98"/>
      <c r="N285" s="114"/>
      <c r="V285" s="94"/>
      <c r="W285" s="76"/>
      <c r="X285" s="76"/>
      <c r="AA285" s="66" t="s">
        <v>163</v>
      </c>
      <c r="AC285" s="76"/>
      <c r="AE285" s="93"/>
    </row>
    <row r="286" spans="1:31" s="65" customFormat="1" ht="12" x14ac:dyDescent="0.2">
      <c r="A286" s="116"/>
      <c r="B286" s="83"/>
      <c r="C286" s="421" t="s">
        <v>158</v>
      </c>
      <c r="D286" s="421"/>
      <c r="E286" s="421"/>
      <c r="F286" s="98" t="s">
        <v>162</v>
      </c>
      <c r="G286" s="98" t="s">
        <v>280</v>
      </c>
      <c r="H286" s="98" t="s">
        <v>160</v>
      </c>
      <c r="I286" s="98" t="s">
        <v>644</v>
      </c>
      <c r="J286" s="115"/>
      <c r="K286" s="98"/>
      <c r="L286" s="115"/>
      <c r="M286" s="98"/>
      <c r="N286" s="114"/>
      <c r="V286" s="94"/>
      <c r="W286" s="76"/>
      <c r="X286" s="76"/>
      <c r="AA286" s="66" t="s">
        <v>158</v>
      </c>
      <c r="AC286" s="76"/>
      <c r="AE286" s="93"/>
    </row>
    <row r="287" spans="1:31" s="65" customFormat="1" ht="12" x14ac:dyDescent="0.2">
      <c r="A287" s="116"/>
      <c r="B287" s="83"/>
      <c r="C287" s="429" t="s">
        <v>157</v>
      </c>
      <c r="D287" s="429"/>
      <c r="E287" s="429"/>
      <c r="F287" s="113"/>
      <c r="G287" s="113"/>
      <c r="H287" s="113"/>
      <c r="I287" s="113"/>
      <c r="J287" s="118">
        <v>13838.5</v>
      </c>
      <c r="K287" s="113"/>
      <c r="L287" s="118">
        <v>917.77</v>
      </c>
      <c r="M287" s="113"/>
      <c r="N287" s="117"/>
      <c r="V287" s="94"/>
      <c r="W287" s="76"/>
      <c r="X287" s="76"/>
      <c r="AB287" s="66" t="s">
        <v>157</v>
      </c>
      <c r="AC287" s="76"/>
      <c r="AE287" s="93"/>
    </row>
    <row r="288" spans="1:31" s="65" customFormat="1" ht="12" x14ac:dyDescent="0.2">
      <c r="A288" s="116"/>
      <c r="B288" s="83"/>
      <c r="C288" s="421" t="s">
        <v>156</v>
      </c>
      <c r="D288" s="421"/>
      <c r="E288" s="421"/>
      <c r="F288" s="98"/>
      <c r="G288" s="98"/>
      <c r="H288" s="98"/>
      <c r="I288" s="98"/>
      <c r="J288" s="115"/>
      <c r="K288" s="98"/>
      <c r="L288" s="115">
        <v>83.58</v>
      </c>
      <c r="M288" s="98"/>
      <c r="N288" s="114">
        <v>1667</v>
      </c>
      <c r="V288" s="94"/>
      <c r="W288" s="76"/>
      <c r="X288" s="76"/>
      <c r="AA288" s="66" t="s">
        <v>156</v>
      </c>
      <c r="AC288" s="76"/>
      <c r="AE288" s="93"/>
    </row>
    <row r="289" spans="1:31" s="65" customFormat="1" ht="33.75" x14ac:dyDescent="0.2">
      <c r="A289" s="116"/>
      <c r="B289" s="83" t="s">
        <v>201</v>
      </c>
      <c r="C289" s="421" t="s">
        <v>198</v>
      </c>
      <c r="D289" s="421"/>
      <c r="E289" s="421"/>
      <c r="F289" s="98" t="s">
        <v>149</v>
      </c>
      <c r="G289" s="98" t="s">
        <v>200</v>
      </c>
      <c r="H289" s="98" t="s">
        <v>153</v>
      </c>
      <c r="I289" s="98" t="s">
        <v>199</v>
      </c>
      <c r="J289" s="115"/>
      <c r="K289" s="98"/>
      <c r="L289" s="115">
        <v>81.99</v>
      </c>
      <c r="M289" s="98"/>
      <c r="N289" s="114">
        <v>1635</v>
      </c>
      <c r="V289" s="94"/>
      <c r="W289" s="76"/>
      <c r="X289" s="76"/>
      <c r="AA289" s="66" t="s">
        <v>198</v>
      </c>
      <c r="AC289" s="76"/>
      <c r="AE289" s="93"/>
    </row>
    <row r="290" spans="1:31" s="65" customFormat="1" ht="33.75" x14ac:dyDescent="0.2">
      <c r="A290" s="116"/>
      <c r="B290" s="83" t="s">
        <v>197</v>
      </c>
      <c r="C290" s="421" t="s">
        <v>194</v>
      </c>
      <c r="D290" s="421"/>
      <c r="E290" s="421"/>
      <c r="F290" s="98" t="s">
        <v>149</v>
      </c>
      <c r="G290" s="98" t="s">
        <v>196</v>
      </c>
      <c r="H290" s="98" t="s">
        <v>147</v>
      </c>
      <c r="I290" s="98" t="s">
        <v>195</v>
      </c>
      <c r="J290" s="115"/>
      <c r="K290" s="98"/>
      <c r="L290" s="115">
        <v>40.49</v>
      </c>
      <c r="M290" s="98"/>
      <c r="N290" s="114">
        <v>808</v>
      </c>
      <c r="V290" s="94"/>
      <c r="W290" s="76"/>
      <c r="X290" s="76"/>
      <c r="AA290" s="66" t="s">
        <v>194</v>
      </c>
      <c r="AC290" s="76"/>
      <c r="AE290" s="93"/>
    </row>
    <row r="291" spans="1:31" s="65" customFormat="1" ht="12" x14ac:dyDescent="0.2">
      <c r="A291" s="112"/>
      <c r="B291" s="74"/>
      <c r="C291" s="422" t="s">
        <v>144</v>
      </c>
      <c r="D291" s="422"/>
      <c r="E291" s="422"/>
      <c r="F291" s="101"/>
      <c r="G291" s="101"/>
      <c r="H291" s="101"/>
      <c r="I291" s="101"/>
      <c r="J291" s="102"/>
      <c r="K291" s="101"/>
      <c r="L291" s="102">
        <v>1040.25</v>
      </c>
      <c r="M291" s="113"/>
      <c r="N291" s="100"/>
      <c r="V291" s="94"/>
      <c r="W291" s="76"/>
      <c r="X291" s="76"/>
      <c r="AC291" s="76" t="s">
        <v>144</v>
      </c>
      <c r="AE291" s="93"/>
    </row>
    <row r="292" spans="1:31" s="65" customFormat="1" ht="33.75" x14ac:dyDescent="0.2">
      <c r="A292" s="104" t="s">
        <v>643</v>
      </c>
      <c r="B292" s="103" t="s">
        <v>426</v>
      </c>
      <c r="C292" s="422" t="s">
        <v>423</v>
      </c>
      <c r="D292" s="422"/>
      <c r="E292" s="422"/>
      <c r="F292" s="101" t="s">
        <v>425</v>
      </c>
      <c r="G292" s="101"/>
      <c r="H292" s="101"/>
      <c r="I292" s="101" t="s">
        <v>642</v>
      </c>
      <c r="J292" s="102"/>
      <c r="K292" s="101"/>
      <c r="L292" s="102"/>
      <c r="M292" s="101"/>
      <c r="N292" s="100"/>
      <c r="V292" s="94"/>
      <c r="W292" s="76"/>
      <c r="X292" s="76" t="s">
        <v>423</v>
      </c>
      <c r="AC292" s="76"/>
      <c r="AE292" s="93"/>
    </row>
    <row r="293" spans="1:31" s="65" customFormat="1" ht="12" x14ac:dyDescent="0.2">
      <c r="A293" s="106"/>
      <c r="B293" s="105"/>
      <c r="C293" s="421" t="s">
        <v>641</v>
      </c>
      <c r="D293" s="421"/>
      <c r="E293" s="421"/>
      <c r="F293" s="421"/>
      <c r="G293" s="421"/>
      <c r="H293" s="421"/>
      <c r="I293" s="421"/>
      <c r="J293" s="421"/>
      <c r="K293" s="421"/>
      <c r="L293" s="421"/>
      <c r="M293" s="421"/>
      <c r="N293" s="423"/>
      <c r="V293" s="94"/>
      <c r="W293" s="76"/>
      <c r="X293" s="76"/>
      <c r="Y293" s="66" t="s">
        <v>641</v>
      </c>
      <c r="AC293" s="76"/>
      <c r="AE293" s="93"/>
    </row>
    <row r="294" spans="1:31" s="65" customFormat="1" ht="22.5" x14ac:dyDescent="0.2">
      <c r="A294" s="122"/>
      <c r="B294" s="83" t="s">
        <v>186</v>
      </c>
      <c r="C294" s="421" t="s">
        <v>185</v>
      </c>
      <c r="D294" s="421"/>
      <c r="E294" s="421"/>
      <c r="F294" s="421"/>
      <c r="G294" s="421"/>
      <c r="H294" s="421"/>
      <c r="I294" s="421"/>
      <c r="J294" s="421"/>
      <c r="K294" s="421"/>
      <c r="L294" s="421"/>
      <c r="M294" s="421"/>
      <c r="N294" s="423"/>
      <c r="V294" s="94"/>
      <c r="W294" s="76"/>
      <c r="X294" s="76"/>
      <c r="AC294" s="76"/>
      <c r="AD294" s="66" t="s">
        <v>185</v>
      </c>
      <c r="AE294" s="93"/>
    </row>
    <row r="295" spans="1:31" s="65" customFormat="1" ht="33.75" x14ac:dyDescent="0.2">
      <c r="A295" s="122"/>
      <c r="B295" s="83" t="s">
        <v>184</v>
      </c>
      <c r="C295" s="421" t="s">
        <v>183</v>
      </c>
      <c r="D295" s="421"/>
      <c r="E295" s="421"/>
      <c r="F295" s="421"/>
      <c r="G295" s="421"/>
      <c r="H295" s="421"/>
      <c r="I295" s="421"/>
      <c r="J295" s="421"/>
      <c r="K295" s="421"/>
      <c r="L295" s="421"/>
      <c r="M295" s="421"/>
      <c r="N295" s="423"/>
      <c r="V295" s="94"/>
      <c r="W295" s="76"/>
      <c r="X295" s="76"/>
      <c r="AC295" s="76"/>
      <c r="AD295" s="66" t="s">
        <v>183</v>
      </c>
      <c r="AE295" s="93"/>
    </row>
    <row r="296" spans="1:31" s="65" customFormat="1" ht="12" x14ac:dyDescent="0.2">
      <c r="A296" s="116"/>
      <c r="B296" s="83" t="s">
        <v>168</v>
      </c>
      <c r="C296" s="421" t="s">
        <v>181</v>
      </c>
      <c r="D296" s="421"/>
      <c r="E296" s="421"/>
      <c r="F296" s="98"/>
      <c r="G296" s="98"/>
      <c r="H296" s="98"/>
      <c r="I296" s="98"/>
      <c r="J296" s="115">
        <v>57.43</v>
      </c>
      <c r="K296" s="98" t="s">
        <v>182</v>
      </c>
      <c r="L296" s="115">
        <v>28.13</v>
      </c>
      <c r="M296" s="98" t="s">
        <v>176</v>
      </c>
      <c r="N296" s="114">
        <v>561</v>
      </c>
      <c r="V296" s="94"/>
      <c r="W296" s="76"/>
      <c r="X296" s="76"/>
      <c r="Z296" s="66" t="s">
        <v>181</v>
      </c>
      <c r="AC296" s="76"/>
      <c r="AE296" s="93"/>
    </row>
    <row r="297" spans="1:31" s="65" customFormat="1" ht="12" x14ac:dyDescent="0.2">
      <c r="A297" s="116"/>
      <c r="B297" s="83" t="s">
        <v>180</v>
      </c>
      <c r="C297" s="421" t="s">
        <v>179</v>
      </c>
      <c r="D297" s="421"/>
      <c r="E297" s="421"/>
      <c r="F297" s="98"/>
      <c r="G297" s="98"/>
      <c r="H297" s="98"/>
      <c r="I297" s="98"/>
      <c r="J297" s="115">
        <v>65.2</v>
      </c>
      <c r="K297" s="98" t="s">
        <v>177</v>
      </c>
      <c r="L297" s="115">
        <v>34.72</v>
      </c>
      <c r="M297" s="98"/>
      <c r="N297" s="114"/>
      <c r="V297" s="94"/>
      <c r="W297" s="76"/>
      <c r="X297" s="76"/>
      <c r="Z297" s="66" t="s">
        <v>179</v>
      </c>
      <c r="AC297" s="76"/>
      <c r="AE297" s="93"/>
    </row>
    <row r="298" spans="1:31" s="65" customFormat="1" ht="12" x14ac:dyDescent="0.2">
      <c r="A298" s="116"/>
      <c r="B298" s="83" t="s">
        <v>178</v>
      </c>
      <c r="C298" s="421" t="s">
        <v>175</v>
      </c>
      <c r="D298" s="421"/>
      <c r="E298" s="421"/>
      <c r="F298" s="98"/>
      <c r="G298" s="98"/>
      <c r="H298" s="98"/>
      <c r="I298" s="98"/>
      <c r="J298" s="115">
        <v>3.8</v>
      </c>
      <c r="K298" s="98" t="s">
        <v>177</v>
      </c>
      <c r="L298" s="115">
        <v>2.02</v>
      </c>
      <c r="M298" s="98" t="s">
        <v>176</v>
      </c>
      <c r="N298" s="114">
        <v>40</v>
      </c>
      <c r="V298" s="94"/>
      <c r="W298" s="76"/>
      <c r="X298" s="76"/>
      <c r="Z298" s="66" t="s">
        <v>175</v>
      </c>
      <c r="AC298" s="76"/>
      <c r="AE298" s="93"/>
    </row>
    <row r="299" spans="1:31" s="65" customFormat="1" ht="12" x14ac:dyDescent="0.2">
      <c r="A299" s="116"/>
      <c r="B299" s="83" t="s">
        <v>174</v>
      </c>
      <c r="C299" s="421" t="s">
        <v>173</v>
      </c>
      <c r="D299" s="421"/>
      <c r="E299" s="421"/>
      <c r="F299" s="98"/>
      <c r="G299" s="98"/>
      <c r="H299" s="98"/>
      <c r="I299" s="98"/>
      <c r="J299" s="115">
        <v>4401.71</v>
      </c>
      <c r="K299" s="98"/>
      <c r="L299" s="115">
        <v>1562.61</v>
      </c>
      <c r="M299" s="98"/>
      <c r="N299" s="114"/>
      <c r="V299" s="94"/>
      <c r="W299" s="76"/>
      <c r="X299" s="76"/>
      <c r="Z299" s="66" t="s">
        <v>173</v>
      </c>
      <c r="AC299" s="76"/>
      <c r="AE299" s="93"/>
    </row>
    <row r="300" spans="1:31" s="65" customFormat="1" ht="12" x14ac:dyDescent="0.2">
      <c r="A300" s="116"/>
      <c r="B300" s="83"/>
      <c r="C300" s="421" t="s">
        <v>163</v>
      </c>
      <c r="D300" s="421"/>
      <c r="E300" s="421"/>
      <c r="F300" s="98" t="s">
        <v>162</v>
      </c>
      <c r="G300" s="98" t="s">
        <v>421</v>
      </c>
      <c r="H300" s="98" t="s">
        <v>165</v>
      </c>
      <c r="I300" s="98" t="s">
        <v>640</v>
      </c>
      <c r="J300" s="115"/>
      <c r="K300" s="98"/>
      <c r="L300" s="115"/>
      <c r="M300" s="98"/>
      <c r="N300" s="114"/>
      <c r="V300" s="94"/>
      <c r="W300" s="76"/>
      <c r="X300" s="76"/>
      <c r="AA300" s="66" t="s">
        <v>163</v>
      </c>
      <c r="AC300" s="76"/>
      <c r="AE300" s="93"/>
    </row>
    <row r="301" spans="1:31" s="65" customFormat="1" ht="12" x14ac:dyDescent="0.2">
      <c r="A301" s="116"/>
      <c r="B301" s="83"/>
      <c r="C301" s="421" t="s">
        <v>158</v>
      </c>
      <c r="D301" s="421"/>
      <c r="E301" s="421"/>
      <c r="F301" s="98" t="s">
        <v>162</v>
      </c>
      <c r="G301" s="98" t="s">
        <v>419</v>
      </c>
      <c r="H301" s="98" t="s">
        <v>160</v>
      </c>
      <c r="I301" s="98" t="s">
        <v>639</v>
      </c>
      <c r="J301" s="115"/>
      <c r="K301" s="98"/>
      <c r="L301" s="115"/>
      <c r="M301" s="98"/>
      <c r="N301" s="114"/>
      <c r="V301" s="94"/>
      <c r="W301" s="76"/>
      <c r="X301" s="76"/>
      <c r="AA301" s="66" t="s">
        <v>158</v>
      </c>
      <c r="AC301" s="76"/>
      <c r="AE301" s="93"/>
    </row>
    <row r="302" spans="1:31" s="65" customFormat="1" ht="12" x14ac:dyDescent="0.2">
      <c r="A302" s="116"/>
      <c r="B302" s="83"/>
      <c r="C302" s="429" t="s">
        <v>157</v>
      </c>
      <c r="D302" s="429"/>
      <c r="E302" s="429"/>
      <c r="F302" s="113"/>
      <c r="G302" s="113"/>
      <c r="H302" s="113"/>
      <c r="I302" s="113"/>
      <c r="J302" s="118">
        <v>4524.34</v>
      </c>
      <c r="K302" s="113"/>
      <c r="L302" s="118">
        <v>1625.46</v>
      </c>
      <c r="M302" s="113"/>
      <c r="N302" s="117"/>
      <c r="V302" s="94"/>
      <c r="W302" s="76"/>
      <c r="X302" s="76"/>
      <c r="AB302" s="66" t="s">
        <v>157</v>
      </c>
      <c r="AC302" s="76"/>
      <c r="AE302" s="93"/>
    </row>
    <row r="303" spans="1:31" s="65" customFormat="1" ht="12" x14ac:dyDescent="0.2">
      <c r="A303" s="116"/>
      <c r="B303" s="83"/>
      <c r="C303" s="421" t="s">
        <v>156</v>
      </c>
      <c r="D303" s="421"/>
      <c r="E303" s="421"/>
      <c r="F303" s="98"/>
      <c r="G303" s="98"/>
      <c r="H303" s="98"/>
      <c r="I303" s="98"/>
      <c r="J303" s="115"/>
      <c r="K303" s="98"/>
      <c r="L303" s="115">
        <v>30.15</v>
      </c>
      <c r="M303" s="98"/>
      <c r="N303" s="114">
        <v>601</v>
      </c>
      <c r="V303" s="94"/>
      <c r="W303" s="76"/>
      <c r="X303" s="76"/>
      <c r="AA303" s="66" t="s">
        <v>156</v>
      </c>
      <c r="AC303" s="76"/>
      <c r="AE303" s="93"/>
    </row>
    <row r="304" spans="1:31" s="65" customFormat="1" ht="33.75" x14ac:dyDescent="0.2">
      <c r="A304" s="116"/>
      <c r="B304" s="83" t="s">
        <v>201</v>
      </c>
      <c r="C304" s="421" t="s">
        <v>198</v>
      </c>
      <c r="D304" s="421"/>
      <c r="E304" s="421"/>
      <c r="F304" s="98" t="s">
        <v>149</v>
      </c>
      <c r="G304" s="98" t="s">
        <v>200</v>
      </c>
      <c r="H304" s="98" t="s">
        <v>153</v>
      </c>
      <c r="I304" s="98" t="s">
        <v>199</v>
      </c>
      <c r="J304" s="115"/>
      <c r="K304" s="98"/>
      <c r="L304" s="115">
        <v>29.58</v>
      </c>
      <c r="M304" s="98"/>
      <c r="N304" s="114">
        <v>590</v>
      </c>
      <c r="V304" s="94"/>
      <c r="W304" s="76"/>
      <c r="X304" s="76"/>
      <c r="AA304" s="66" t="s">
        <v>198</v>
      </c>
      <c r="AC304" s="76"/>
      <c r="AE304" s="93"/>
    </row>
    <row r="305" spans="1:31" s="65" customFormat="1" ht="33.75" x14ac:dyDescent="0.2">
      <c r="A305" s="116"/>
      <c r="B305" s="83" t="s">
        <v>197</v>
      </c>
      <c r="C305" s="421" t="s">
        <v>194</v>
      </c>
      <c r="D305" s="421"/>
      <c r="E305" s="421"/>
      <c r="F305" s="98" t="s">
        <v>149</v>
      </c>
      <c r="G305" s="98" t="s">
        <v>196</v>
      </c>
      <c r="H305" s="98" t="s">
        <v>147</v>
      </c>
      <c r="I305" s="98" t="s">
        <v>195</v>
      </c>
      <c r="J305" s="115"/>
      <c r="K305" s="98"/>
      <c r="L305" s="115">
        <v>14.61</v>
      </c>
      <c r="M305" s="98"/>
      <c r="N305" s="114">
        <v>291</v>
      </c>
      <c r="V305" s="94"/>
      <c r="W305" s="76"/>
      <c r="X305" s="76"/>
      <c r="AA305" s="66" t="s">
        <v>194</v>
      </c>
      <c r="AC305" s="76"/>
      <c r="AE305" s="93"/>
    </row>
    <row r="306" spans="1:31" s="65" customFormat="1" ht="12" x14ac:dyDescent="0.2">
      <c r="A306" s="112"/>
      <c r="B306" s="74"/>
      <c r="C306" s="422" t="s">
        <v>144</v>
      </c>
      <c r="D306" s="422"/>
      <c r="E306" s="422"/>
      <c r="F306" s="101"/>
      <c r="G306" s="101"/>
      <c r="H306" s="101"/>
      <c r="I306" s="101"/>
      <c r="J306" s="102"/>
      <c r="K306" s="101"/>
      <c r="L306" s="102">
        <v>1669.65</v>
      </c>
      <c r="M306" s="113"/>
      <c r="N306" s="100"/>
      <c r="V306" s="94"/>
      <c r="W306" s="76"/>
      <c r="X306" s="76"/>
      <c r="AC306" s="76" t="s">
        <v>144</v>
      </c>
      <c r="AE306" s="93"/>
    </row>
    <row r="307" spans="1:31" s="65" customFormat="1" ht="33.75" x14ac:dyDescent="0.2">
      <c r="A307" s="104" t="s">
        <v>544</v>
      </c>
      <c r="B307" s="103" t="s">
        <v>426</v>
      </c>
      <c r="C307" s="422" t="s">
        <v>637</v>
      </c>
      <c r="D307" s="422"/>
      <c r="E307" s="422"/>
      <c r="F307" s="101" t="s">
        <v>425</v>
      </c>
      <c r="G307" s="101"/>
      <c r="H307" s="101"/>
      <c r="I307" s="101" t="s">
        <v>638</v>
      </c>
      <c r="J307" s="102"/>
      <c r="K307" s="101"/>
      <c r="L307" s="102"/>
      <c r="M307" s="101"/>
      <c r="N307" s="100"/>
      <c r="V307" s="94"/>
      <c r="W307" s="76"/>
      <c r="X307" s="76" t="s">
        <v>637</v>
      </c>
      <c r="AC307" s="76"/>
      <c r="AE307" s="93"/>
    </row>
    <row r="308" spans="1:31" s="65" customFormat="1" ht="12" x14ac:dyDescent="0.2">
      <c r="A308" s="106"/>
      <c r="B308" s="105"/>
      <c r="C308" s="421" t="s">
        <v>636</v>
      </c>
      <c r="D308" s="421"/>
      <c r="E308" s="421"/>
      <c r="F308" s="421"/>
      <c r="G308" s="421"/>
      <c r="H308" s="421"/>
      <c r="I308" s="421"/>
      <c r="J308" s="421"/>
      <c r="K308" s="421"/>
      <c r="L308" s="421"/>
      <c r="M308" s="421"/>
      <c r="N308" s="423"/>
      <c r="V308" s="94"/>
      <c r="W308" s="76"/>
      <c r="X308" s="76"/>
      <c r="Y308" s="66" t="s">
        <v>636</v>
      </c>
      <c r="AC308" s="76"/>
      <c r="AE308" s="93"/>
    </row>
    <row r="309" spans="1:31" s="65" customFormat="1" ht="22.5" x14ac:dyDescent="0.2">
      <c r="A309" s="122"/>
      <c r="B309" s="83" t="s">
        <v>186</v>
      </c>
      <c r="C309" s="421" t="s">
        <v>185</v>
      </c>
      <c r="D309" s="421"/>
      <c r="E309" s="421"/>
      <c r="F309" s="421"/>
      <c r="G309" s="421"/>
      <c r="H309" s="421"/>
      <c r="I309" s="421"/>
      <c r="J309" s="421"/>
      <c r="K309" s="421"/>
      <c r="L309" s="421"/>
      <c r="M309" s="421"/>
      <c r="N309" s="423"/>
      <c r="V309" s="94"/>
      <c r="W309" s="76"/>
      <c r="X309" s="76"/>
      <c r="AC309" s="76"/>
      <c r="AD309" s="66" t="s">
        <v>185</v>
      </c>
      <c r="AE309" s="93"/>
    </row>
    <row r="310" spans="1:31" s="65" customFormat="1" ht="33.75" x14ac:dyDescent="0.2">
      <c r="A310" s="122"/>
      <c r="B310" s="83" t="s">
        <v>184</v>
      </c>
      <c r="C310" s="421" t="s">
        <v>183</v>
      </c>
      <c r="D310" s="421"/>
      <c r="E310" s="421"/>
      <c r="F310" s="421"/>
      <c r="G310" s="421"/>
      <c r="H310" s="421"/>
      <c r="I310" s="421"/>
      <c r="J310" s="421"/>
      <c r="K310" s="421"/>
      <c r="L310" s="421"/>
      <c r="M310" s="421"/>
      <c r="N310" s="423"/>
      <c r="V310" s="94"/>
      <c r="W310" s="76"/>
      <c r="X310" s="76"/>
      <c r="AC310" s="76"/>
      <c r="AD310" s="66" t="s">
        <v>183</v>
      </c>
      <c r="AE310" s="93"/>
    </row>
    <row r="311" spans="1:31" s="65" customFormat="1" ht="12" x14ac:dyDescent="0.2">
      <c r="A311" s="116"/>
      <c r="B311" s="83" t="s">
        <v>168</v>
      </c>
      <c r="C311" s="421" t="s">
        <v>181</v>
      </c>
      <c r="D311" s="421"/>
      <c r="E311" s="421"/>
      <c r="F311" s="98"/>
      <c r="G311" s="98"/>
      <c r="H311" s="98"/>
      <c r="I311" s="98"/>
      <c r="J311" s="115">
        <v>57.43</v>
      </c>
      <c r="K311" s="98" t="s">
        <v>182</v>
      </c>
      <c r="L311" s="115">
        <v>13.47</v>
      </c>
      <c r="M311" s="98" t="s">
        <v>176</v>
      </c>
      <c r="N311" s="114">
        <v>269</v>
      </c>
      <c r="V311" s="94"/>
      <c r="W311" s="76"/>
      <c r="X311" s="76"/>
      <c r="Z311" s="66" t="s">
        <v>181</v>
      </c>
      <c r="AC311" s="76"/>
      <c r="AE311" s="93"/>
    </row>
    <row r="312" spans="1:31" s="65" customFormat="1" ht="12" x14ac:dyDescent="0.2">
      <c r="A312" s="116"/>
      <c r="B312" s="83" t="s">
        <v>180</v>
      </c>
      <c r="C312" s="421" t="s">
        <v>179</v>
      </c>
      <c r="D312" s="421"/>
      <c r="E312" s="421"/>
      <c r="F312" s="98"/>
      <c r="G312" s="98"/>
      <c r="H312" s="98"/>
      <c r="I312" s="98"/>
      <c r="J312" s="115">
        <v>65.2</v>
      </c>
      <c r="K312" s="98" t="s">
        <v>177</v>
      </c>
      <c r="L312" s="115">
        <v>16.63</v>
      </c>
      <c r="M312" s="98"/>
      <c r="N312" s="114"/>
      <c r="V312" s="94"/>
      <c r="W312" s="76"/>
      <c r="X312" s="76"/>
      <c r="Z312" s="66" t="s">
        <v>179</v>
      </c>
      <c r="AC312" s="76"/>
      <c r="AE312" s="93"/>
    </row>
    <row r="313" spans="1:31" s="65" customFormat="1" ht="12" x14ac:dyDescent="0.2">
      <c r="A313" s="116"/>
      <c r="B313" s="83" t="s">
        <v>178</v>
      </c>
      <c r="C313" s="421" t="s">
        <v>175</v>
      </c>
      <c r="D313" s="421"/>
      <c r="E313" s="421"/>
      <c r="F313" s="98"/>
      <c r="G313" s="98"/>
      <c r="H313" s="98"/>
      <c r="I313" s="98"/>
      <c r="J313" s="115">
        <v>3.8</v>
      </c>
      <c r="K313" s="98" t="s">
        <v>177</v>
      </c>
      <c r="L313" s="115">
        <v>0.97</v>
      </c>
      <c r="M313" s="98" t="s">
        <v>176</v>
      </c>
      <c r="N313" s="114">
        <v>19</v>
      </c>
      <c r="V313" s="94"/>
      <c r="W313" s="76"/>
      <c r="X313" s="76"/>
      <c r="Z313" s="66" t="s">
        <v>175</v>
      </c>
      <c r="AC313" s="76"/>
      <c r="AE313" s="93"/>
    </row>
    <row r="314" spans="1:31" s="65" customFormat="1" ht="12" x14ac:dyDescent="0.2">
      <c r="A314" s="116"/>
      <c r="B314" s="83" t="s">
        <v>174</v>
      </c>
      <c r="C314" s="421" t="s">
        <v>173</v>
      </c>
      <c r="D314" s="421"/>
      <c r="E314" s="421"/>
      <c r="F314" s="98"/>
      <c r="G314" s="98"/>
      <c r="H314" s="98"/>
      <c r="I314" s="98"/>
      <c r="J314" s="115">
        <v>4401.71</v>
      </c>
      <c r="K314" s="98"/>
      <c r="L314" s="115">
        <v>748.29</v>
      </c>
      <c r="M314" s="98"/>
      <c r="N314" s="114"/>
      <c r="V314" s="94"/>
      <c r="W314" s="76"/>
      <c r="X314" s="76"/>
      <c r="Z314" s="66" t="s">
        <v>173</v>
      </c>
      <c r="AC314" s="76"/>
      <c r="AE314" s="93"/>
    </row>
    <row r="315" spans="1:31" s="65" customFormat="1" ht="12" x14ac:dyDescent="0.2">
      <c r="A315" s="116"/>
      <c r="B315" s="83"/>
      <c r="C315" s="421" t="s">
        <v>163</v>
      </c>
      <c r="D315" s="421"/>
      <c r="E315" s="421"/>
      <c r="F315" s="98" t="s">
        <v>162</v>
      </c>
      <c r="G315" s="98" t="s">
        <v>421</v>
      </c>
      <c r="H315" s="98" t="s">
        <v>165</v>
      </c>
      <c r="I315" s="98" t="s">
        <v>635</v>
      </c>
      <c r="J315" s="115"/>
      <c r="K315" s="98"/>
      <c r="L315" s="115"/>
      <c r="M315" s="98"/>
      <c r="N315" s="114"/>
      <c r="V315" s="94"/>
      <c r="W315" s="76"/>
      <c r="X315" s="76"/>
      <c r="AA315" s="66" t="s">
        <v>163</v>
      </c>
      <c r="AC315" s="76"/>
      <c r="AE315" s="93"/>
    </row>
    <row r="316" spans="1:31" s="65" customFormat="1" ht="12" x14ac:dyDescent="0.2">
      <c r="A316" s="116"/>
      <c r="B316" s="83"/>
      <c r="C316" s="421" t="s">
        <v>158</v>
      </c>
      <c r="D316" s="421"/>
      <c r="E316" s="421"/>
      <c r="F316" s="98" t="s">
        <v>162</v>
      </c>
      <c r="G316" s="98" t="s">
        <v>419</v>
      </c>
      <c r="H316" s="98" t="s">
        <v>160</v>
      </c>
      <c r="I316" s="98" t="s">
        <v>634</v>
      </c>
      <c r="J316" s="115"/>
      <c r="K316" s="98"/>
      <c r="L316" s="115"/>
      <c r="M316" s="98"/>
      <c r="N316" s="114"/>
      <c r="V316" s="94"/>
      <c r="W316" s="76"/>
      <c r="X316" s="76"/>
      <c r="AA316" s="66" t="s">
        <v>158</v>
      </c>
      <c r="AC316" s="76"/>
      <c r="AE316" s="93"/>
    </row>
    <row r="317" spans="1:31" s="65" customFormat="1" ht="12" x14ac:dyDescent="0.2">
      <c r="A317" s="116"/>
      <c r="B317" s="83"/>
      <c r="C317" s="429" t="s">
        <v>157</v>
      </c>
      <c r="D317" s="429"/>
      <c r="E317" s="429"/>
      <c r="F317" s="113"/>
      <c r="G317" s="113"/>
      <c r="H317" s="113"/>
      <c r="I317" s="113"/>
      <c r="J317" s="118">
        <v>4524.34</v>
      </c>
      <c r="K317" s="113"/>
      <c r="L317" s="118">
        <v>778.39</v>
      </c>
      <c r="M317" s="113"/>
      <c r="N317" s="117"/>
      <c r="V317" s="94"/>
      <c r="W317" s="76"/>
      <c r="X317" s="76"/>
      <c r="AB317" s="66" t="s">
        <v>157</v>
      </c>
      <c r="AC317" s="76"/>
      <c r="AE317" s="93"/>
    </row>
    <row r="318" spans="1:31" s="65" customFormat="1" ht="12" x14ac:dyDescent="0.2">
      <c r="A318" s="116"/>
      <c r="B318" s="83"/>
      <c r="C318" s="421" t="s">
        <v>156</v>
      </c>
      <c r="D318" s="421"/>
      <c r="E318" s="421"/>
      <c r="F318" s="98"/>
      <c r="G318" s="98"/>
      <c r="H318" s="98"/>
      <c r="I318" s="98"/>
      <c r="J318" s="115"/>
      <c r="K318" s="98"/>
      <c r="L318" s="115">
        <v>14.44</v>
      </c>
      <c r="M318" s="98"/>
      <c r="N318" s="114">
        <v>288</v>
      </c>
      <c r="V318" s="94"/>
      <c r="W318" s="76"/>
      <c r="X318" s="76"/>
      <c r="AA318" s="66" t="s">
        <v>156</v>
      </c>
      <c r="AC318" s="76"/>
      <c r="AE318" s="93"/>
    </row>
    <row r="319" spans="1:31" s="65" customFormat="1" ht="33.75" x14ac:dyDescent="0.2">
      <c r="A319" s="116"/>
      <c r="B319" s="83" t="s">
        <v>201</v>
      </c>
      <c r="C319" s="421" t="s">
        <v>198</v>
      </c>
      <c r="D319" s="421"/>
      <c r="E319" s="421"/>
      <c r="F319" s="98" t="s">
        <v>149</v>
      </c>
      <c r="G319" s="98" t="s">
        <v>200</v>
      </c>
      <c r="H319" s="98" t="s">
        <v>153</v>
      </c>
      <c r="I319" s="98" t="s">
        <v>199</v>
      </c>
      <c r="J319" s="115"/>
      <c r="K319" s="98"/>
      <c r="L319" s="115">
        <v>14.17</v>
      </c>
      <c r="M319" s="98"/>
      <c r="N319" s="114">
        <v>283</v>
      </c>
      <c r="V319" s="94"/>
      <c r="W319" s="76"/>
      <c r="X319" s="76"/>
      <c r="AA319" s="66" t="s">
        <v>198</v>
      </c>
      <c r="AC319" s="76"/>
      <c r="AE319" s="93"/>
    </row>
    <row r="320" spans="1:31" s="65" customFormat="1" ht="33.75" x14ac:dyDescent="0.2">
      <c r="A320" s="116"/>
      <c r="B320" s="83" t="s">
        <v>197</v>
      </c>
      <c r="C320" s="421" t="s">
        <v>194</v>
      </c>
      <c r="D320" s="421"/>
      <c r="E320" s="421"/>
      <c r="F320" s="98" t="s">
        <v>149</v>
      </c>
      <c r="G320" s="98" t="s">
        <v>196</v>
      </c>
      <c r="H320" s="98" t="s">
        <v>147</v>
      </c>
      <c r="I320" s="98" t="s">
        <v>195</v>
      </c>
      <c r="J320" s="115"/>
      <c r="K320" s="98"/>
      <c r="L320" s="115">
        <v>7</v>
      </c>
      <c r="M320" s="98"/>
      <c r="N320" s="114">
        <v>140</v>
      </c>
      <c r="V320" s="94"/>
      <c r="W320" s="76"/>
      <c r="X320" s="76"/>
      <c r="AA320" s="66" t="s">
        <v>194</v>
      </c>
      <c r="AC320" s="76"/>
      <c r="AE320" s="93"/>
    </row>
    <row r="321" spans="1:33" s="65" customFormat="1" ht="12" x14ac:dyDescent="0.2">
      <c r="A321" s="112"/>
      <c r="B321" s="74"/>
      <c r="C321" s="422" t="s">
        <v>144</v>
      </c>
      <c r="D321" s="422"/>
      <c r="E321" s="422"/>
      <c r="F321" s="101"/>
      <c r="G321" s="101"/>
      <c r="H321" s="101"/>
      <c r="I321" s="101"/>
      <c r="J321" s="102"/>
      <c r="K321" s="101"/>
      <c r="L321" s="102">
        <v>799.56</v>
      </c>
      <c r="M321" s="113"/>
      <c r="N321" s="100"/>
      <c r="V321" s="94"/>
      <c r="W321" s="76"/>
      <c r="X321" s="76"/>
      <c r="AC321" s="76" t="s">
        <v>144</v>
      </c>
      <c r="AE321" s="93"/>
    </row>
    <row r="322" spans="1:33" s="65" customFormat="1" ht="1.5" customHeight="1" x14ac:dyDescent="0.2">
      <c r="A322" s="99"/>
      <c r="B322" s="74"/>
      <c r="C322" s="74"/>
      <c r="D322" s="74"/>
      <c r="E322" s="74"/>
      <c r="F322" s="99"/>
      <c r="G322" s="99"/>
      <c r="H322" s="99"/>
      <c r="I322" s="99"/>
      <c r="J322" s="75"/>
      <c r="K322" s="99"/>
      <c r="L322" s="75"/>
      <c r="M322" s="98"/>
      <c r="N322" s="75"/>
      <c r="V322" s="94"/>
      <c r="W322" s="76"/>
      <c r="X322" s="76"/>
      <c r="AC322" s="76"/>
      <c r="AE322" s="93"/>
    </row>
    <row r="323" spans="1:33" s="65" customFormat="1" ht="12" x14ac:dyDescent="0.2">
      <c r="A323" s="88"/>
      <c r="B323" s="87"/>
      <c r="C323" s="422" t="s">
        <v>633</v>
      </c>
      <c r="D323" s="422"/>
      <c r="E323" s="422"/>
      <c r="F323" s="422"/>
      <c r="G323" s="422"/>
      <c r="H323" s="422"/>
      <c r="I323" s="422"/>
      <c r="J323" s="422"/>
      <c r="K323" s="422"/>
      <c r="L323" s="86"/>
      <c r="M323" s="97"/>
      <c r="N323" s="84"/>
      <c r="V323" s="94"/>
      <c r="W323" s="76"/>
      <c r="X323" s="76"/>
      <c r="AC323" s="76"/>
      <c r="AE323" s="93"/>
      <c r="AF323" s="76" t="s">
        <v>633</v>
      </c>
    </row>
    <row r="324" spans="1:33" s="65" customFormat="1" ht="12" x14ac:dyDescent="0.2">
      <c r="A324" s="79"/>
      <c r="B324" s="83"/>
      <c r="C324" s="421" t="s">
        <v>120</v>
      </c>
      <c r="D324" s="421"/>
      <c r="E324" s="421"/>
      <c r="F324" s="421"/>
      <c r="G324" s="421"/>
      <c r="H324" s="421"/>
      <c r="I324" s="421"/>
      <c r="J324" s="421"/>
      <c r="K324" s="421"/>
      <c r="L324" s="82">
        <v>79976.37</v>
      </c>
      <c r="M324" s="96"/>
      <c r="N324" s="80"/>
      <c r="V324" s="94"/>
      <c r="W324" s="76"/>
      <c r="X324" s="76"/>
      <c r="AC324" s="76"/>
      <c r="AE324" s="93"/>
      <c r="AF324" s="76"/>
      <c r="AG324" s="66" t="s">
        <v>120</v>
      </c>
    </row>
    <row r="325" spans="1:33" s="65" customFormat="1" ht="12" x14ac:dyDescent="0.2">
      <c r="A325" s="79"/>
      <c r="B325" s="83"/>
      <c r="C325" s="421" t="s">
        <v>103</v>
      </c>
      <c r="D325" s="421"/>
      <c r="E325" s="421"/>
      <c r="F325" s="421"/>
      <c r="G325" s="421"/>
      <c r="H325" s="421"/>
      <c r="I325" s="421"/>
      <c r="J325" s="421"/>
      <c r="K325" s="421"/>
      <c r="L325" s="82"/>
      <c r="M325" s="96"/>
      <c r="N325" s="80"/>
      <c r="V325" s="94"/>
      <c r="W325" s="76"/>
      <c r="X325" s="76"/>
      <c r="AC325" s="76"/>
      <c r="AE325" s="93"/>
      <c r="AF325" s="76"/>
      <c r="AG325" s="66" t="s">
        <v>103</v>
      </c>
    </row>
    <row r="326" spans="1:33" s="65" customFormat="1" ht="12" x14ac:dyDescent="0.2">
      <c r="A326" s="79"/>
      <c r="B326" s="83"/>
      <c r="C326" s="421" t="s">
        <v>119</v>
      </c>
      <c r="D326" s="421"/>
      <c r="E326" s="421"/>
      <c r="F326" s="421"/>
      <c r="G326" s="421"/>
      <c r="H326" s="421"/>
      <c r="I326" s="421"/>
      <c r="J326" s="421"/>
      <c r="K326" s="421"/>
      <c r="L326" s="82">
        <v>8059.07</v>
      </c>
      <c r="M326" s="96"/>
      <c r="N326" s="80"/>
      <c r="V326" s="94"/>
      <c r="W326" s="76"/>
      <c r="X326" s="76"/>
      <c r="AC326" s="76"/>
      <c r="AE326" s="93"/>
      <c r="AF326" s="76"/>
      <c r="AG326" s="66" t="s">
        <v>119</v>
      </c>
    </row>
    <row r="327" spans="1:33" s="65" customFormat="1" ht="12" x14ac:dyDescent="0.2">
      <c r="A327" s="79"/>
      <c r="B327" s="83"/>
      <c r="C327" s="421" t="s">
        <v>118</v>
      </c>
      <c r="D327" s="421"/>
      <c r="E327" s="421"/>
      <c r="F327" s="421"/>
      <c r="G327" s="421"/>
      <c r="H327" s="421"/>
      <c r="I327" s="421"/>
      <c r="J327" s="421"/>
      <c r="K327" s="421"/>
      <c r="L327" s="82">
        <v>4406.78</v>
      </c>
      <c r="M327" s="96"/>
      <c r="N327" s="80"/>
      <c r="V327" s="94"/>
      <c r="W327" s="76"/>
      <c r="X327" s="76"/>
      <c r="AC327" s="76"/>
      <c r="AE327" s="93"/>
      <c r="AF327" s="76"/>
      <c r="AG327" s="66" t="s">
        <v>118</v>
      </c>
    </row>
    <row r="328" spans="1:33" s="65" customFormat="1" ht="12" x14ac:dyDescent="0.2">
      <c r="A328" s="79"/>
      <c r="B328" s="83"/>
      <c r="C328" s="421" t="s">
        <v>117</v>
      </c>
      <c r="D328" s="421"/>
      <c r="E328" s="421"/>
      <c r="F328" s="421"/>
      <c r="G328" s="421"/>
      <c r="H328" s="421"/>
      <c r="I328" s="421"/>
      <c r="J328" s="421"/>
      <c r="K328" s="421"/>
      <c r="L328" s="82">
        <v>127.95</v>
      </c>
      <c r="M328" s="96"/>
      <c r="N328" s="80"/>
      <c r="V328" s="94"/>
      <c r="W328" s="76"/>
      <c r="X328" s="76"/>
      <c r="AC328" s="76"/>
      <c r="AE328" s="93"/>
      <c r="AF328" s="76"/>
      <c r="AG328" s="66" t="s">
        <v>117</v>
      </c>
    </row>
    <row r="329" spans="1:33" s="65" customFormat="1" ht="12" x14ac:dyDescent="0.2">
      <c r="A329" s="79"/>
      <c r="B329" s="83"/>
      <c r="C329" s="421" t="s">
        <v>116</v>
      </c>
      <c r="D329" s="421"/>
      <c r="E329" s="421"/>
      <c r="F329" s="421"/>
      <c r="G329" s="421"/>
      <c r="H329" s="421"/>
      <c r="I329" s="421"/>
      <c r="J329" s="421"/>
      <c r="K329" s="421"/>
      <c r="L329" s="82">
        <v>67510.52</v>
      </c>
      <c r="M329" s="96"/>
      <c r="N329" s="80"/>
      <c r="V329" s="94"/>
      <c r="W329" s="76"/>
      <c r="X329" s="76"/>
      <c r="AC329" s="76"/>
      <c r="AE329" s="93"/>
      <c r="AF329" s="76"/>
      <c r="AG329" s="66" t="s">
        <v>116</v>
      </c>
    </row>
    <row r="330" spans="1:33" s="65" customFormat="1" ht="12" x14ac:dyDescent="0.2">
      <c r="A330" s="79"/>
      <c r="B330" s="83"/>
      <c r="C330" s="421" t="s">
        <v>115</v>
      </c>
      <c r="D330" s="421"/>
      <c r="E330" s="421"/>
      <c r="F330" s="421"/>
      <c r="G330" s="421"/>
      <c r="H330" s="421"/>
      <c r="I330" s="421"/>
      <c r="J330" s="421"/>
      <c r="K330" s="421"/>
      <c r="L330" s="82">
        <v>91636.05</v>
      </c>
      <c r="M330" s="96"/>
      <c r="N330" s="80"/>
      <c r="V330" s="94"/>
      <c r="W330" s="76"/>
      <c r="X330" s="76"/>
      <c r="AC330" s="76"/>
      <c r="AE330" s="93"/>
      <c r="AF330" s="76"/>
      <c r="AG330" s="66" t="s">
        <v>115</v>
      </c>
    </row>
    <row r="331" spans="1:33" s="65" customFormat="1" ht="12" x14ac:dyDescent="0.2">
      <c r="A331" s="79"/>
      <c r="B331" s="83"/>
      <c r="C331" s="421" t="s">
        <v>103</v>
      </c>
      <c r="D331" s="421"/>
      <c r="E331" s="421"/>
      <c r="F331" s="421"/>
      <c r="G331" s="421"/>
      <c r="H331" s="421"/>
      <c r="I331" s="421"/>
      <c r="J331" s="421"/>
      <c r="K331" s="421"/>
      <c r="L331" s="82"/>
      <c r="M331" s="96"/>
      <c r="N331" s="80"/>
      <c r="V331" s="94"/>
      <c r="W331" s="76"/>
      <c r="X331" s="76"/>
      <c r="AC331" s="76"/>
      <c r="AE331" s="93"/>
      <c r="AF331" s="76"/>
      <c r="AG331" s="66" t="s">
        <v>103</v>
      </c>
    </row>
    <row r="332" spans="1:33" s="65" customFormat="1" ht="12" x14ac:dyDescent="0.2">
      <c r="A332" s="79"/>
      <c r="B332" s="83"/>
      <c r="C332" s="421" t="s">
        <v>102</v>
      </c>
      <c r="D332" s="421"/>
      <c r="E332" s="421"/>
      <c r="F332" s="421"/>
      <c r="G332" s="421"/>
      <c r="H332" s="421"/>
      <c r="I332" s="421"/>
      <c r="J332" s="421"/>
      <c r="K332" s="421"/>
      <c r="L332" s="82">
        <v>8059.07</v>
      </c>
      <c r="M332" s="96"/>
      <c r="N332" s="80"/>
      <c r="V332" s="94"/>
      <c r="W332" s="76"/>
      <c r="X332" s="76"/>
      <c r="AC332" s="76"/>
      <c r="AE332" s="93"/>
      <c r="AF332" s="76"/>
      <c r="AG332" s="66" t="s">
        <v>102</v>
      </c>
    </row>
    <row r="333" spans="1:33" s="65" customFormat="1" ht="12" x14ac:dyDescent="0.2">
      <c r="A333" s="79"/>
      <c r="B333" s="83"/>
      <c r="C333" s="421" t="s">
        <v>135</v>
      </c>
      <c r="D333" s="421"/>
      <c r="E333" s="421"/>
      <c r="F333" s="421"/>
      <c r="G333" s="421"/>
      <c r="H333" s="421"/>
      <c r="I333" s="421"/>
      <c r="J333" s="421"/>
      <c r="K333" s="421"/>
      <c r="L333" s="82">
        <v>4406.78</v>
      </c>
      <c r="M333" s="96"/>
      <c r="N333" s="80"/>
      <c r="V333" s="94"/>
      <c r="W333" s="76"/>
      <c r="X333" s="76"/>
      <c r="AC333" s="76"/>
      <c r="AE333" s="93"/>
      <c r="AF333" s="76"/>
      <c r="AG333" s="66" t="s">
        <v>135</v>
      </c>
    </row>
    <row r="334" spans="1:33" s="65" customFormat="1" ht="12" x14ac:dyDescent="0.2">
      <c r="A334" s="79"/>
      <c r="B334" s="83"/>
      <c r="C334" s="421" t="s">
        <v>134</v>
      </c>
      <c r="D334" s="421"/>
      <c r="E334" s="421"/>
      <c r="F334" s="421"/>
      <c r="G334" s="421"/>
      <c r="H334" s="421"/>
      <c r="I334" s="421"/>
      <c r="J334" s="421"/>
      <c r="K334" s="421"/>
      <c r="L334" s="82">
        <v>127.95</v>
      </c>
      <c r="M334" s="96"/>
      <c r="N334" s="80"/>
      <c r="V334" s="94"/>
      <c r="W334" s="76"/>
      <c r="X334" s="76"/>
      <c r="AC334" s="76"/>
      <c r="AE334" s="93"/>
      <c r="AF334" s="76"/>
      <c r="AG334" s="66" t="s">
        <v>134</v>
      </c>
    </row>
    <row r="335" spans="1:33" s="65" customFormat="1" ht="12" x14ac:dyDescent="0.2">
      <c r="A335" s="79"/>
      <c r="B335" s="83"/>
      <c r="C335" s="421" t="s">
        <v>99</v>
      </c>
      <c r="D335" s="421"/>
      <c r="E335" s="421"/>
      <c r="F335" s="421"/>
      <c r="G335" s="421"/>
      <c r="H335" s="421"/>
      <c r="I335" s="421"/>
      <c r="J335" s="421"/>
      <c r="K335" s="421"/>
      <c r="L335" s="82">
        <v>67510.52</v>
      </c>
      <c r="M335" s="96"/>
      <c r="N335" s="80"/>
      <c r="V335" s="94"/>
      <c r="W335" s="76"/>
      <c r="X335" s="76"/>
      <c r="AC335" s="76"/>
      <c r="AE335" s="93"/>
      <c r="AF335" s="76"/>
      <c r="AG335" s="66" t="s">
        <v>99</v>
      </c>
    </row>
    <row r="336" spans="1:33" s="65" customFormat="1" ht="12" x14ac:dyDescent="0.2">
      <c r="A336" s="79"/>
      <c r="B336" s="83"/>
      <c r="C336" s="421" t="s">
        <v>98</v>
      </c>
      <c r="D336" s="421"/>
      <c r="E336" s="421"/>
      <c r="F336" s="421"/>
      <c r="G336" s="421"/>
      <c r="H336" s="421"/>
      <c r="I336" s="421"/>
      <c r="J336" s="421"/>
      <c r="K336" s="421"/>
      <c r="L336" s="82">
        <v>7734.82</v>
      </c>
      <c r="M336" s="96"/>
      <c r="N336" s="80"/>
      <c r="V336" s="94"/>
      <c r="W336" s="76"/>
      <c r="X336" s="76"/>
      <c r="AC336" s="76"/>
      <c r="AE336" s="93"/>
      <c r="AF336" s="76"/>
      <c r="AG336" s="66" t="s">
        <v>98</v>
      </c>
    </row>
    <row r="337" spans="1:34" s="65" customFormat="1" ht="12" x14ac:dyDescent="0.2">
      <c r="A337" s="79"/>
      <c r="B337" s="83"/>
      <c r="C337" s="421" t="s">
        <v>97</v>
      </c>
      <c r="D337" s="421"/>
      <c r="E337" s="421"/>
      <c r="F337" s="421"/>
      <c r="G337" s="421"/>
      <c r="H337" s="421"/>
      <c r="I337" s="421"/>
      <c r="J337" s="421"/>
      <c r="K337" s="421"/>
      <c r="L337" s="82">
        <v>3924.86</v>
      </c>
      <c r="M337" s="96"/>
      <c r="N337" s="80"/>
      <c r="V337" s="94"/>
      <c r="W337" s="76"/>
      <c r="X337" s="76"/>
      <c r="AC337" s="76"/>
      <c r="AE337" s="93"/>
      <c r="AF337" s="76"/>
      <c r="AG337" s="66" t="s">
        <v>97</v>
      </c>
    </row>
    <row r="338" spans="1:34" s="65" customFormat="1" ht="12" x14ac:dyDescent="0.2">
      <c r="A338" s="79"/>
      <c r="B338" s="83"/>
      <c r="C338" s="421" t="s">
        <v>96</v>
      </c>
      <c r="D338" s="421"/>
      <c r="E338" s="421"/>
      <c r="F338" s="421"/>
      <c r="G338" s="421"/>
      <c r="H338" s="421"/>
      <c r="I338" s="421"/>
      <c r="J338" s="421"/>
      <c r="K338" s="421"/>
      <c r="L338" s="82">
        <v>8187.02</v>
      </c>
      <c r="M338" s="96"/>
      <c r="N338" s="80"/>
      <c r="V338" s="94"/>
      <c r="W338" s="76"/>
      <c r="X338" s="76"/>
      <c r="AC338" s="76"/>
      <c r="AE338" s="93"/>
      <c r="AF338" s="76"/>
      <c r="AG338" s="66" t="s">
        <v>96</v>
      </c>
    </row>
    <row r="339" spans="1:34" s="65" customFormat="1" ht="12" x14ac:dyDescent="0.2">
      <c r="A339" s="79"/>
      <c r="B339" s="83"/>
      <c r="C339" s="421" t="s">
        <v>95</v>
      </c>
      <c r="D339" s="421"/>
      <c r="E339" s="421"/>
      <c r="F339" s="421"/>
      <c r="G339" s="421"/>
      <c r="H339" s="421"/>
      <c r="I339" s="421"/>
      <c r="J339" s="421"/>
      <c r="K339" s="421"/>
      <c r="L339" s="82">
        <v>7734.82</v>
      </c>
      <c r="M339" s="96"/>
      <c r="N339" s="80"/>
      <c r="V339" s="94"/>
      <c r="W339" s="76"/>
      <c r="X339" s="76"/>
      <c r="AC339" s="76"/>
      <c r="AE339" s="93"/>
      <c r="AF339" s="76"/>
      <c r="AG339" s="66" t="s">
        <v>95</v>
      </c>
    </row>
    <row r="340" spans="1:34" s="65" customFormat="1" ht="12" x14ac:dyDescent="0.2">
      <c r="A340" s="79"/>
      <c r="B340" s="83"/>
      <c r="C340" s="421" t="s">
        <v>94</v>
      </c>
      <c r="D340" s="421"/>
      <c r="E340" s="421"/>
      <c r="F340" s="421"/>
      <c r="G340" s="421"/>
      <c r="H340" s="421"/>
      <c r="I340" s="421"/>
      <c r="J340" s="421"/>
      <c r="K340" s="421"/>
      <c r="L340" s="82">
        <v>3924.86</v>
      </c>
      <c r="M340" s="96"/>
      <c r="N340" s="80"/>
      <c r="V340" s="94"/>
      <c r="W340" s="76"/>
      <c r="X340" s="76"/>
      <c r="AC340" s="76"/>
      <c r="AE340" s="93"/>
      <c r="AF340" s="76"/>
      <c r="AG340" s="66" t="s">
        <v>94</v>
      </c>
    </row>
    <row r="341" spans="1:34" s="65" customFormat="1" ht="12" x14ac:dyDescent="0.2">
      <c r="A341" s="79"/>
      <c r="B341" s="75"/>
      <c r="C341" s="424" t="s">
        <v>632</v>
      </c>
      <c r="D341" s="424"/>
      <c r="E341" s="424"/>
      <c r="F341" s="424"/>
      <c r="G341" s="424"/>
      <c r="H341" s="424"/>
      <c r="I341" s="424"/>
      <c r="J341" s="424"/>
      <c r="K341" s="424"/>
      <c r="L341" s="73">
        <v>91636.05</v>
      </c>
      <c r="M341" s="72"/>
      <c r="N341" s="95"/>
      <c r="V341" s="94"/>
      <c r="W341" s="76"/>
      <c r="X341" s="76"/>
      <c r="AC341" s="76"/>
      <c r="AE341" s="93"/>
      <c r="AF341" s="76"/>
      <c r="AH341" s="76" t="s">
        <v>632</v>
      </c>
    </row>
    <row r="342" spans="1:34" s="65" customFormat="1" ht="12" x14ac:dyDescent="0.2">
      <c r="A342" s="425" t="s">
        <v>631</v>
      </c>
      <c r="B342" s="426"/>
      <c r="C342" s="426"/>
      <c r="D342" s="426"/>
      <c r="E342" s="426"/>
      <c r="F342" s="426"/>
      <c r="G342" s="426"/>
      <c r="H342" s="426"/>
      <c r="I342" s="426"/>
      <c r="J342" s="426"/>
      <c r="K342" s="426"/>
      <c r="L342" s="426"/>
      <c r="M342" s="426"/>
      <c r="N342" s="427"/>
      <c r="V342" s="94" t="s">
        <v>631</v>
      </c>
      <c r="W342" s="76"/>
      <c r="X342" s="76"/>
      <c r="AC342" s="76"/>
      <c r="AE342" s="93"/>
      <c r="AF342" s="76"/>
      <c r="AH342" s="76"/>
    </row>
    <row r="343" spans="1:34" s="65" customFormat="1" ht="12" x14ac:dyDescent="0.2">
      <c r="A343" s="430" t="s">
        <v>559</v>
      </c>
      <c r="B343" s="431"/>
      <c r="C343" s="431"/>
      <c r="D343" s="431"/>
      <c r="E343" s="431"/>
      <c r="F343" s="431"/>
      <c r="G343" s="431"/>
      <c r="H343" s="431"/>
      <c r="I343" s="431"/>
      <c r="J343" s="431"/>
      <c r="K343" s="431"/>
      <c r="L343" s="431"/>
      <c r="M343" s="431"/>
      <c r="N343" s="432"/>
      <c r="V343" s="94"/>
      <c r="W343" s="76" t="s">
        <v>559</v>
      </c>
      <c r="X343" s="76"/>
      <c r="AC343" s="76"/>
      <c r="AE343" s="93"/>
      <c r="AF343" s="76"/>
      <c r="AH343" s="76"/>
    </row>
    <row r="344" spans="1:34" s="65" customFormat="1" ht="22.5" x14ac:dyDescent="0.2">
      <c r="A344" s="104" t="s">
        <v>630</v>
      </c>
      <c r="B344" s="103" t="s">
        <v>629</v>
      </c>
      <c r="C344" s="422" t="s">
        <v>626</v>
      </c>
      <c r="D344" s="422"/>
      <c r="E344" s="422"/>
      <c r="F344" s="101" t="s">
        <v>628</v>
      </c>
      <c r="G344" s="101"/>
      <c r="H344" s="101"/>
      <c r="I344" s="101" t="s">
        <v>627</v>
      </c>
      <c r="J344" s="102"/>
      <c r="K344" s="101"/>
      <c r="L344" s="102"/>
      <c r="M344" s="101"/>
      <c r="N344" s="100"/>
      <c r="V344" s="94"/>
      <c r="W344" s="76"/>
      <c r="X344" s="76" t="s">
        <v>626</v>
      </c>
      <c r="AC344" s="76"/>
      <c r="AE344" s="93"/>
      <c r="AF344" s="76"/>
      <c r="AH344" s="76"/>
    </row>
    <row r="345" spans="1:34" s="65" customFormat="1" ht="12" x14ac:dyDescent="0.2">
      <c r="A345" s="106"/>
      <c r="B345" s="105"/>
      <c r="C345" s="421" t="s">
        <v>625</v>
      </c>
      <c r="D345" s="421"/>
      <c r="E345" s="421"/>
      <c r="F345" s="421"/>
      <c r="G345" s="421"/>
      <c r="H345" s="421"/>
      <c r="I345" s="421"/>
      <c r="J345" s="421"/>
      <c r="K345" s="421"/>
      <c r="L345" s="421"/>
      <c r="M345" s="421"/>
      <c r="N345" s="423"/>
      <c r="V345" s="94"/>
      <c r="W345" s="76"/>
      <c r="X345" s="76"/>
      <c r="Y345" s="66" t="s">
        <v>625</v>
      </c>
      <c r="AC345" s="76"/>
      <c r="AE345" s="93"/>
      <c r="AF345" s="76"/>
      <c r="AH345" s="76"/>
    </row>
    <row r="346" spans="1:34" s="65" customFormat="1" ht="12" x14ac:dyDescent="0.2">
      <c r="A346" s="116"/>
      <c r="B346" s="83" t="s">
        <v>168</v>
      </c>
      <c r="C346" s="421" t="s">
        <v>181</v>
      </c>
      <c r="D346" s="421"/>
      <c r="E346" s="421"/>
      <c r="F346" s="98"/>
      <c r="G346" s="98"/>
      <c r="H346" s="98"/>
      <c r="I346" s="98"/>
      <c r="J346" s="115">
        <v>1068.45</v>
      </c>
      <c r="K346" s="98"/>
      <c r="L346" s="115">
        <v>10.68</v>
      </c>
      <c r="M346" s="98" t="s">
        <v>176</v>
      </c>
      <c r="N346" s="114">
        <v>213</v>
      </c>
      <c r="V346" s="94"/>
      <c r="W346" s="76"/>
      <c r="X346" s="76"/>
      <c r="Z346" s="66" t="s">
        <v>181</v>
      </c>
      <c r="AC346" s="76"/>
      <c r="AE346" s="93"/>
      <c r="AF346" s="76"/>
      <c r="AH346" s="76"/>
    </row>
    <row r="347" spans="1:34" s="65" customFormat="1" ht="12" x14ac:dyDescent="0.2">
      <c r="A347" s="116"/>
      <c r="B347" s="83" t="s">
        <v>180</v>
      </c>
      <c r="C347" s="421" t="s">
        <v>179</v>
      </c>
      <c r="D347" s="421"/>
      <c r="E347" s="421"/>
      <c r="F347" s="98"/>
      <c r="G347" s="98"/>
      <c r="H347" s="98"/>
      <c r="I347" s="98"/>
      <c r="J347" s="115">
        <v>10.23</v>
      </c>
      <c r="K347" s="98"/>
      <c r="L347" s="115">
        <v>0.1</v>
      </c>
      <c r="M347" s="98"/>
      <c r="N347" s="114"/>
      <c r="V347" s="94"/>
      <c r="W347" s="76"/>
      <c r="X347" s="76"/>
      <c r="Z347" s="66" t="s">
        <v>179</v>
      </c>
      <c r="AC347" s="76"/>
      <c r="AE347" s="93"/>
      <c r="AF347" s="76"/>
      <c r="AH347" s="76"/>
    </row>
    <row r="348" spans="1:34" s="65" customFormat="1" ht="12" x14ac:dyDescent="0.2">
      <c r="A348" s="106"/>
      <c r="B348" s="121" t="s">
        <v>550</v>
      </c>
      <c r="C348" s="428" t="s">
        <v>547</v>
      </c>
      <c r="D348" s="428"/>
      <c r="E348" s="428"/>
      <c r="F348" s="120" t="s">
        <v>141</v>
      </c>
      <c r="G348" s="120" t="s">
        <v>624</v>
      </c>
      <c r="H348" s="120"/>
      <c r="I348" s="120" t="s">
        <v>623</v>
      </c>
      <c r="J348" s="83"/>
      <c r="K348" s="98"/>
      <c r="L348" s="115"/>
      <c r="M348" s="98"/>
      <c r="N348" s="119"/>
      <c r="V348" s="94"/>
      <c r="W348" s="76"/>
      <c r="X348" s="76"/>
      <c r="AC348" s="76"/>
      <c r="AE348" s="93" t="s">
        <v>547</v>
      </c>
      <c r="AF348" s="76"/>
      <c r="AH348" s="76"/>
    </row>
    <row r="349" spans="1:34" s="65" customFormat="1" ht="12" x14ac:dyDescent="0.2">
      <c r="A349" s="116"/>
      <c r="B349" s="83"/>
      <c r="C349" s="421" t="s">
        <v>163</v>
      </c>
      <c r="D349" s="421"/>
      <c r="E349" s="421"/>
      <c r="F349" s="98" t="s">
        <v>162</v>
      </c>
      <c r="G349" s="98" t="s">
        <v>622</v>
      </c>
      <c r="H349" s="98"/>
      <c r="I349" s="98" t="s">
        <v>621</v>
      </c>
      <c r="J349" s="115"/>
      <c r="K349" s="98"/>
      <c r="L349" s="115"/>
      <c r="M349" s="98"/>
      <c r="N349" s="114"/>
      <c r="V349" s="94"/>
      <c r="W349" s="76"/>
      <c r="X349" s="76"/>
      <c r="AA349" s="66" t="s">
        <v>163</v>
      </c>
      <c r="AC349" s="76"/>
      <c r="AE349" s="93"/>
      <c r="AF349" s="76"/>
      <c r="AH349" s="76"/>
    </row>
    <row r="350" spans="1:34" s="65" customFormat="1" ht="12" x14ac:dyDescent="0.2">
      <c r="A350" s="116"/>
      <c r="B350" s="83"/>
      <c r="C350" s="429" t="s">
        <v>157</v>
      </c>
      <c r="D350" s="429"/>
      <c r="E350" s="429"/>
      <c r="F350" s="113"/>
      <c r="G350" s="113"/>
      <c r="H350" s="113"/>
      <c r="I350" s="113"/>
      <c r="J350" s="118">
        <v>1078.68</v>
      </c>
      <c r="K350" s="113"/>
      <c r="L350" s="118">
        <v>10.78</v>
      </c>
      <c r="M350" s="113"/>
      <c r="N350" s="117"/>
      <c r="V350" s="94"/>
      <c r="W350" s="76"/>
      <c r="X350" s="76"/>
      <c r="AB350" s="66" t="s">
        <v>157</v>
      </c>
      <c r="AC350" s="76"/>
      <c r="AE350" s="93"/>
      <c r="AF350" s="76"/>
      <c r="AH350" s="76"/>
    </row>
    <row r="351" spans="1:34" s="65" customFormat="1" ht="12" x14ac:dyDescent="0.2">
      <c r="A351" s="116"/>
      <c r="B351" s="83"/>
      <c r="C351" s="421" t="s">
        <v>156</v>
      </c>
      <c r="D351" s="421"/>
      <c r="E351" s="421"/>
      <c r="F351" s="98"/>
      <c r="G351" s="98"/>
      <c r="H351" s="98"/>
      <c r="I351" s="98"/>
      <c r="J351" s="115"/>
      <c r="K351" s="98"/>
      <c r="L351" s="115">
        <v>10.68</v>
      </c>
      <c r="M351" s="98"/>
      <c r="N351" s="114">
        <v>213</v>
      </c>
      <c r="V351" s="94"/>
      <c r="W351" s="76"/>
      <c r="X351" s="76"/>
      <c r="AA351" s="66" t="s">
        <v>156</v>
      </c>
      <c r="AC351" s="76"/>
      <c r="AE351" s="93"/>
      <c r="AF351" s="76"/>
      <c r="AH351" s="76"/>
    </row>
    <row r="352" spans="1:34" s="65" customFormat="1" ht="33.75" x14ac:dyDescent="0.2">
      <c r="A352" s="116"/>
      <c r="B352" s="83" t="s">
        <v>303</v>
      </c>
      <c r="C352" s="421" t="s">
        <v>301</v>
      </c>
      <c r="D352" s="421"/>
      <c r="E352" s="421"/>
      <c r="F352" s="98" t="s">
        <v>149</v>
      </c>
      <c r="G352" s="98" t="s">
        <v>302</v>
      </c>
      <c r="H352" s="98"/>
      <c r="I352" s="98" t="s">
        <v>302</v>
      </c>
      <c r="J352" s="115"/>
      <c r="K352" s="98"/>
      <c r="L352" s="115">
        <v>9.61</v>
      </c>
      <c r="M352" s="98"/>
      <c r="N352" s="114">
        <v>192</v>
      </c>
      <c r="V352" s="94"/>
      <c r="W352" s="76"/>
      <c r="X352" s="76"/>
      <c r="AA352" s="66" t="s">
        <v>301</v>
      </c>
      <c r="AC352" s="76"/>
      <c r="AE352" s="93"/>
      <c r="AF352" s="76"/>
      <c r="AH352" s="76"/>
    </row>
    <row r="353" spans="1:34" s="65" customFormat="1" ht="33.75" x14ac:dyDescent="0.2">
      <c r="A353" s="116"/>
      <c r="B353" s="83" t="s">
        <v>300</v>
      </c>
      <c r="C353" s="421" t="s">
        <v>298</v>
      </c>
      <c r="D353" s="421"/>
      <c r="E353" s="421"/>
      <c r="F353" s="98" t="s">
        <v>149</v>
      </c>
      <c r="G353" s="98" t="s">
        <v>299</v>
      </c>
      <c r="H353" s="98"/>
      <c r="I353" s="98" t="s">
        <v>299</v>
      </c>
      <c r="J353" s="115"/>
      <c r="K353" s="98"/>
      <c r="L353" s="115">
        <v>4.91</v>
      </c>
      <c r="M353" s="98"/>
      <c r="N353" s="114">
        <v>98</v>
      </c>
      <c r="V353" s="94"/>
      <c r="W353" s="76"/>
      <c r="X353" s="76"/>
      <c r="AA353" s="66" t="s">
        <v>298</v>
      </c>
      <c r="AC353" s="76"/>
      <c r="AE353" s="93"/>
      <c r="AF353" s="76"/>
      <c r="AH353" s="76"/>
    </row>
    <row r="354" spans="1:34" s="65" customFormat="1" ht="12" x14ac:dyDescent="0.2">
      <c r="A354" s="112"/>
      <c r="B354" s="74"/>
      <c r="C354" s="422" t="s">
        <v>144</v>
      </c>
      <c r="D354" s="422"/>
      <c r="E354" s="422"/>
      <c r="F354" s="101"/>
      <c r="G354" s="101"/>
      <c r="H354" s="101"/>
      <c r="I354" s="101"/>
      <c r="J354" s="102"/>
      <c r="K354" s="101"/>
      <c r="L354" s="102">
        <v>25.3</v>
      </c>
      <c r="M354" s="113"/>
      <c r="N354" s="100"/>
      <c r="V354" s="94"/>
      <c r="W354" s="76"/>
      <c r="X354" s="76"/>
      <c r="AC354" s="76" t="s">
        <v>144</v>
      </c>
      <c r="AE354" s="93"/>
      <c r="AF354" s="76"/>
      <c r="AH354" s="76"/>
    </row>
    <row r="355" spans="1:34" s="65" customFormat="1" ht="45" x14ac:dyDescent="0.2">
      <c r="A355" s="104" t="s">
        <v>620</v>
      </c>
      <c r="B355" s="103" t="s">
        <v>287</v>
      </c>
      <c r="C355" s="422" t="s">
        <v>518</v>
      </c>
      <c r="D355" s="422"/>
      <c r="E355" s="422"/>
      <c r="F355" s="101" t="s">
        <v>286</v>
      </c>
      <c r="G355" s="101"/>
      <c r="H355" s="101"/>
      <c r="I355" s="101" t="s">
        <v>619</v>
      </c>
      <c r="J355" s="102"/>
      <c r="K355" s="101"/>
      <c r="L355" s="102"/>
      <c r="M355" s="101"/>
      <c r="N355" s="100"/>
      <c r="V355" s="94"/>
      <c r="W355" s="76"/>
      <c r="X355" s="76" t="s">
        <v>518</v>
      </c>
      <c r="AC355" s="76"/>
      <c r="AE355" s="93"/>
      <c r="AF355" s="76"/>
      <c r="AH355" s="76"/>
    </row>
    <row r="356" spans="1:34" s="65" customFormat="1" ht="12" x14ac:dyDescent="0.2">
      <c r="A356" s="106"/>
      <c r="B356" s="105"/>
      <c r="C356" s="421" t="s">
        <v>618</v>
      </c>
      <c r="D356" s="421"/>
      <c r="E356" s="421"/>
      <c r="F356" s="421"/>
      <c r="G356" s="421"/>
      <c r="H356" s="421"/>
      <c r="I356" s="421"/>
      <c r="J356" s="421"/>
      <c r="K356" s="421"/>
      <c r="L356" s="421"/>
      <c r="M356" s="421"/>
      <c r="N356" s="423"/>
      <c r="V356" s="94"/>
      <c r="W356" s="76"/>
      <c r="X356" s="76"/>
      <c r="Y356" s="66" t="s">
        <v>618</v>
      </c>
      <c r="AC356" s="76"/>
      <c r="AE356" s="93"/>
      <c r="AF356" s="76"/>
      <c r="AH356" s="76"/>
    </row>
    <row r="357" spans="1:34" s="65" customFormat="1" ht="22.5" x14ac:dyDescent="0.2">
      <c r="A357" s="122"/>
      <c r="B357" s="83" t="s">
        <v>372</v>
      </c>
      <c r="C357" s="421" t="s">
        <v>371</v>
      </c>
      <c r="D357" s="421"/>
      <c r="E357" s="421"/>
      <c r="F357" s="421"/>
      <c r="G357" s="421"/>
      <c r="H357" s="421"/>
      <c r="I357" s="421"/>
      <c r="J357" s="421"/>
      <c r="K357" s="421"/>
      <c r="L357" s="421"/>
      <c r="M357" s="421"/>
      <c r="N357" s="423"/>
      <c r="V357" s="94"/>
      <c r="W357" s="76"/>
      <c r="X357" s="76"/>
      <c r="AC357" s="76"/>
      <c r="AD357" s="66" t="s">
        <v>371</v>
      </c>
      <c r="AE357" s="93"/>
      <c r="AF357" s="76"/>
      <c r="AH357" s="76"/>
    </row>
    <row r="358" spans="1:34" s="65" customFormat="1" ht="33.75" x14ac:dyDescent="0.2">
      <c r="A358" s="122"/>
      <c r="B358" s="83" t="s">
        <v>184</v>
      </c>
      <c r="C358" s="421" t="s">
        <v>183</v>
      </c>
      <c r="D358" s="421"/>
      <c r="E358" s="421"/>
      <c r="F358" s="421"/>
      <c r="G358" s="421"/>
      <c r="H358" s="421"/>
      <c r="I358" s="421"/>
      <c r="J358" s="421"/>
      <c r="K358" s="421"/>
      <c r="L358" s="421"/>
      <c r="M358" s="421"/>
      <c r="N358" s="423"/>
      <c r="V358" s="94"/>
      <c r="W358" s="76"/>
      <c r="X358" s="76"/>
      <c r="AC358" s="76"/>
      <c r="AD358" s="66" t="s">
        <v>183</v>
      </c>
      <c r="AE358" s="93"/>
      <c r="AF358" s="76"/>
      <c r="AH358" s="76"/>
    </row>
    <row r="359" spans="1:34" s="65" customFormat="1" ht="12" x14ac:dyDescent="0.2">
      <c r="A359" s="116"/>
      <c r="B359" s="83" t="s">
        <v>168</v>
      </c>
      <c r="C359" s="421" t="s">
        <v>181</v>
      </c>
      <c r="D359" s="421"/>
      <c r="E359" s="421"/>
      <c r="F359" s="98"/>
      <c r="G359" s="98"/>
      <c r="H359" s="98"/>
      <c r="I359" s="98"/>
      <c r="J359" s="115">
        <v>934.7</v>
      </c>
      <c r="K359" s="98" t="s">
        <v>370</v>
      </c>
      <c r="L359" s="115">
        <v>30.93</v>
      </c>
      <c r="M359" s="98" t="s">
        <v>176</v>
      </c>
      <c r="N359" s="114">
        <v>617</v>
      </c>
      <c r="V359" s="94"/>
      <c r="W359" s="76"/>
      <c r="X359" s="76"/>
      <c r="Z359" s="66" t="s">
        <v>181</v>
      </c>
      <c r="AC359" s="76"/>
      <c r="AE359" s="93"/>
      <c r="AF359" s="76"/>
      <c r="AH359" s="76"/>
    </row>
    <row r="360" spans="1:34" s="65" customFormat="1" ht="12" x14ac:dyDescent="0.2">
      <c r="A360" s="116"/>
      <c r="B360" s="83" t="s">
        <v>180</v>
      </c>
      <c r="C360" s="421" t="s">
        <v>179</v>
      </c>
      <c r="D360" s="421"/>
      <c r="E360" s="421"/>
      <c r="F360" s="98"/>
      <c r="G360" s="98"/>
      <c r="H360" s="98"/>
      <c r="I360" s="98"/>
      <c r="J360" s="115">
        <v>26.37</v>
      </c>
      <c r="K360" s="98" t="s">
        <v>370</v>
      </c>
      <c r="L360" s="115">
        <v>0.87</v>
      </c>
      <c r="M360" s="98"/>
      <c r="N360" s="114"/>
      <c r="V360" s="94"/>
      <c r="W360" s="76"/>
      <c r="X360" s="76"/>
      <c r="Z360" s="66" t="s">
        <v>179</v>
      </c>
      <c r="AC360" s="76"/>
      <c r="AE360" s="93"/>
      <c r="AF360" s="76"/>
      <c r="AH360" s="76"/>
    </row>
    <row r="361" spans="1:34" s="65" customFormat="1" ht="12" x14ac:dyDescent="0.2">
      <c r="A361" s="116"/>
      <c r="B361" s="83" t="s">
        <v>178</v>
      </c>
      <c r="C361" s="421" t="s">
        <v>175</v>
      </c>
      <c r="D361" s="421"/>
      <c r="E361" s="421"/>
      <c r="F361" s="98"/>
      <c r="G361" s="98"/>
      <c r="H361" s="98"/>
      <c r="I361" s="98"/>
      <c r="J361" s="115">
        <v>2.62</v>
      </c>
      <c r="K361" s="98" t="s">
        <v>370</v>
      </c>
      <c r="L361" s="115">
        <v>0.09</v>
      </c>
      <c r="M361" s="98" t="s">
        <v>176</v>
      </c>
      <c r="N361" s="114">
        <v>2</v>
      </c>
      <c r="V361" s="94"/>
      <c r="W361" s="76"/>
      <c r="X361" s="76"/>
      <c r="Z361" s="66" t="s">
        <v>175</v>
      </c>
      <c r="AC361" s="76"/>
      <c r="AE361" s="93"/>
      <c r="AF361" s="76"/>
      <c r="AH361" s="76"/>
    </row>
    <row r="362" spans="1:34" s="65" customFormat="1" ht="12" x14ac:dyDescent="0.2">
      <c r="A362" s="116"/>
      <c r="B362" s="83" t="s">
        <v>174</v>
      </c>
      <c r="C362" s="421" t="s">
        <v>173</v>
      </c>
      <c r="D362" s="421"/>
      <c r="E362" s="421"/>
      <c r="F362" s="98"/>
      <c r="G362" s="98"/>
      <c r="H362" s="98"/>
      <c r="I362" s="98"/>
      <c r="J362" s="115">
        <v>12877.43</v>
      </c>
      <c r="K362" s="98" t="s">
        <v>171</v>
      </c>
      <c r="L362" s="115">
        <v>0</v>
      </c>
      <c r="M362" s="98"/>
      <c r="N362" s="114"/>
      <c r="V362" s="94"/>
      <c r="W362" s="76"/>
      <c r="X362" s="76"/>
      <c r="Z362" s="66" t="s">
        <v>173</v>
      </c>
      <c r="AC362" s="76"/>
      <c r="AE362" s="93"/>
      <c r="AF362" s="76"/>
      <c r="AH362" s="76"/>
    </row>
    <row r="363" spans="1:34" s="65" customFormat="1" ht="12" x14ac:dyDescent="0.2">
      <c r="A363" s="116"/>
      <c r="B363" s="83"/>
      <c r="C363" s="421" t="s">
        <v>163</v>
      </c>
      <c r="D363" s="421"/>
      <c r="E363" s="421"/>
      <c r="F363" s="98" t="s">
        <v>162</v>
      </c>
      <c r="G363" s="98" t="s">
        <v>282</v>
      </c>
      <c r="H363" s="98" t="s">
        <v>370</v>
      </c>
      <c r="I363" s="98" t="s">
        <v>617</v>
      </c>
      <c r="J363" s="115"/>
      <c r="K363" s="98"/>
      <c r="L363" s="115"/>
      <c r="M363" s="98"/>
      <c r="N363" s="114"/>
      <c r="V363" s="94"/>
      <c r="W363" s="76"/>
      <c r="X363" s="76"/>
      <c r="AA363" s="66" t="s">
        <v>163</v>
      </c>
      <c r="AC363" s="76"/>
      <c r="AE363" s="93"/>
      <c r="AF363" s="76"/>
      <c r="AH363" s="76"/>
    </row>
    <row r="364" spans="1:34" s="65" customFormat="1" ht="12" x14ac:dyDescent="0.2">
      <c r="A364" s="116"/>
      <c r="B364" s="83"/>
      <c r="C364" s="421" t="s">
        <v>158</v>
      </c>
      <c r="D364" s="421"/>
      <c r="E364" s="421"/>
      <c r="F364" s="98" t="s">
        <v>162</v>
      </c>
      <c r="G364" s="98" t="s">
        <v>280</v>
      </c>
      <c r="H364" s="98" t="s">
        <v>368</v>
      </c>
      <c r="I364" s="98" t="s">
        <v>616</v>
      </c>
      <c r="J364" s="115"/>
      <c r="K364" s="98"/>
      <c r="L364" s="115"/>
      <c r="M364" s="98"/>
      <c r="N364" s="114"/>
      <c r="V364" s="94"/>
      <c r="W364" s="76"/>
      <c r="X364" s="76"/>
      <c r="AA364" s="66" t="s">
        <v>158</v>
      </c>
      <c r="AC364" s="76"/>
      <c r="AE364" s="93"/>
      <c r="AF364" s="76"/>
      <c r="AH364" s="76"/>
    </row>
    <row r="365" spans="1:34" s="65" customFormat="1" ht="12" x14ac:dyDescent="0.2">
      <c r="A365" s="116"/>
      <c r="B365" s="83"/>
      <c r="C365" s="429" t="s">
        <v>157</v>
      </c>
      <c r="D365" s="429"/>
      <c r="E365" s="429"/>
      <c r="F365" s="113"/>
      <c r="G365" s="113"/>
      <c r="H365" s="113"/>
      <c r="I365" s="113"/>
      <c r="J365" s="118">
        <v>13838.5</v>
      </c>
      <c r="K365" s="113"/>
      <c r="L365" s="118">
        <v>31.8</v>
      </c>
      <c r="M365" s="113"/>
      <c r="N365" s="117"/>
      <c r="V365" s="94"/>
      <c r="W365" s="76"/>
      <c r="X365" s="76"/>
      <c r="AB365" s="66" t="s">
        <v>157</v>
      </c>
      <c r="AC365" s="76"/>
      <c r="AE365" s="93"/>
      <c r="AF365" s="76"/>
      <c r="AH365" s="76"/>
    </row>
    <row r="366" spans="1:34" s="65" customFormat="1" ht="12" x14ac:dyDescent="0.2">
      <c r="A366" s="116"/>
      <c r="B366" s="83"/>
      <c r="C366" s="421" t="s">
        <v>156</v>
      </c>
      <c r="D366" s="421"/>
      <c r="E366" s="421"/>
      <c r="F366" s="98"/>
      <c r="G366" s="98"/>
      <c r="H366" s="98"/>
      <c r="I366" s="98"/>
      <c r="J366" s="115"/>
      <c r="K366" s="98"/>
      <c r="L366" s="115">
        <v>31.02</v>
      </c>
      <c r="M366" s="98"/>
      <c r="N366" s="114">
        <v>619</v>
      </c>
      <c r="V366" s="94"/>
      <c r="W366" s="76"/>
      <c r="X366" s="76"/>
      <c r="AA366" s="66" t="s">
        <v>156</v>
      </c>
      <c r="AC366" s="76"/>
      <c r="AE366" s="93"/>
      <c r="AF366" s="76"/>
      <c r="AH366" s="76"/>
    </row>
    <row r="367" spans="1:34" s="65" customFormat="1" ht="33.75" x14ac:dyDescent="0.2">
      <c r="A367" s="116"/>
      <c r="B367" s="83" t="s">
        <v>201</v>
      </c>
      <c r="C367" s="421" t="s">
        <v>198</v>
      </c>
      <c r="D367" s="421"/>
      <c r="E367" s="421"/>
      <c r="F367" s="98" t="s">
        <v>149</v>
      </c>
      <c r="G367" s="98" t="s">
        <v>200</v>
      </c>
      <c r="H367" s="98"/>
      <c r="I367" s="98" t="s">
        <v>200</v>
      </c>
      <c r="J367" s="115"/>
      <c r="K367" s="98"/>
      <c r="L367" s="115">
        <v>33.81</v>
      </c>
      <c r="M367" s="98"/>
      <c r="N367" s="114">
        <v>675</v>
      </c>
      <c r="V367" s="94"/>
      <c r="W367" s="76"/>
      <c r="X367" s="76"/>
      <c r="AA367" s="66" t="s">
        <v>198</v>
      </c>
      <c r="AC367" s="76"/>
      <c r="AE367" s="93"/>
      <c r="AF367" s="76"/>
      <c r="AH367" s="76"/>
    </row>
    <row r="368" spans="1:34" s="65" customFormat="1" ht="33.75" x14ac:dyDescent="0.2">
      <c r="A368" s="116"/>
      <c r="B368" s="83" t="s">
        <v>197</v>
      </c>
      <c r="C368" s="421" t="s">
        <v>194</v>
      </c>
      <c r="D368" s="421"/>
      <c r="E368" s="421"/>
      <c r="F368" s="98" t="s">
        <v>149</v>
      </c>
      <c r="G368" s="98" t="s">
        <v>196</v>
      </c>
      <c r="H368" s="98"/>
      <c r="I368" s="98" t="s">
        <v>196</v>
      </c>
      <c r="J368" s="115"/>
      <c r="K368" s="98"/>
      <c r="L368" s="115">
        <v>17.68</v>
      </c>
      <c r="M368" s="98"/>
      <c r="N368" s="114">
        <v>353</v>
      </c>
      <c r="V368" s="94"/>
      <c r="W368" s="76"/>
      <c r="X368" s="76"/>
      <c r="AA368" s="66" t="s">
        <v>194</v>
      </c>
      <c r="AC368" s="76"/>
      <c r="AE368" s="93"/>
      <c r="AF368" s="76"/>
      <c r="AH368" s="76"/>
    </row>
    <row r="369" spans="1:34" s="65" customFormat="1" ht="12" x14ac:dyDescent="0.2">
      <c r="A369" s="112"/>
      <c r="B369" s="74"/>
      <c r="C369" s="422" t="s">
        <v>144</v>
      </c>
      <c r="D369" s="422"/>
      <c r="E369" s="422"/>
      <c r="F369" s="101"/>
      <c r="G369" s="101"/>
      <c r="H369" s="101"/>
      <c r="I369" s="101"/>
      <c r="J369" s="102"/>
      <c r="K369" s="101"/>
      <c r="L369" s="102">
        <v>83.29</v>
      </c>
      <c r="M369" s="113"/>
      <c r="N369" s="100"/>
      <c r="V369" s="94"/>
      <c r="W369" s="76"/>
      <c r="X369" s="76"/>
      <c r="AC369" s="76" t="s">
        <v>144</v>
      </c>
      <c r="AE369" s="93"/>
      <c r="AF369" s="76"/>
      <c r="AH369" s="76"/>
    </row>
    <row r="370" spans="1:34" s="65" customFormat="1" ht="12" x14ac:dyDescent="0.2">
      <c r="A370" s="430" t="s">
        <v>514</v>
      </c>
      <c r="B370" s="431"/>
      <c r="C370" s="431"/>
      <c r="D370" s="431"/>
      <c r="E370" s="431"/>
      <c r="F370" s="431"/>
      <c r="G370" s="431"/>
      <c r="H370" s="431"/>
      <c r="I370" s="431"/>
      <c r="J370" s="431"/>
      <c r="K370" s="431"/>
      <c r="L370" s="431"/>
      <c r="M370" s="431"/>
      <c r="N370" s="432"/>
      <c r="V370" s="94"/>
      <c r="W370" s="76" t="s">
        <v>514</v>
      </c>
      <c r="X370" s="76"/>
      <c r="AC370" s="76"/>
      <c r="AE370" s="93"/>
      <c r="AF370" s="76"/>
      <c r="AH370" s="76"/>
    </row>
    <row r="371" spans="1:34" s="65" customFormat="1" ht="22.5" x14ac:dyDescent="0.2">
      <c r="A371" s="104" t="s">
        <v>615</v>
      </c>
      <c r="B371" s="103" t="s">
        <v>614</v>
      </c>
      <c r="C371" s="422" t="s">
        <v>613</v>
      </c>
      <c r="D371" s="422"/>
      <c r="E371" s="422"/>
      <c r="F371" s="101" t="s">
        <v>470</v>
      </c>
      <c r="G371" s="101"/>
      <c r="H371" s="101"/>
      <c r="I371" s="101" t="s">
        <v>611</v>
      </c>
      <c r="J371" s="102"/>
      <c r="K371" s="101"/>
      <c r="L371" s="102"/>
      <c r="M371" s="101"/>
      <c r="N371" s="100"/>
      <c r="V371" s="94"/>
      <c r="W371" s="76"/>
      <c r="X371" s="76" t="s">
        <v>613</v>
      </c>
      <c r="AC371" s="76"/>
      <c r="AE371" s="93"/>
      <c r="AF371" s="76"/>
      <c r="AH371" s="76"/>
    </row>
    <row r="372" spans="1:34" s="65" customFormat="1" ht="12" x14ac:dyDescent="0.2">
      <c r="A372" s="106"/>
      <c r="B372" s="105"/>
      <c r="C372" s="421" t="s">
        <v>612</v>
      </c>
      <c r="D372" s="421"/>
      <c r="E372" s="421"/>
      <c r="F372" s="421"/>
      <c r="G372" s="421"/>
      <c r="H372" s="421"/>
      <c r="I372" s="421"/>
      <c r="J372" s="421"/>
      <c r="K372" s="421"/>
      <c r="L372" s="421"/>
      <c r="M372" s="421"/>
      <c r="N372" s="423"/>
      <c r="V372" s="94"/>
      <c r="W372" s="76"/>
      <c r="X372" s="76"/>
      <c r="Y372" s="66" t="s">
        <v>612</v>
      </c>
      <c r="AC372" s="76"/>
      <c r="AE372" s="93"/>
      <c r="AF372" s="76"/>
      <c r="AH372" s="76"/>
    </row>
    <row r="373" spans="1:34" s="65" customFormat="1" ht="22.5" x14ac:dyDescent="0.2">
      <c r="A373" s="122"/>
      <c r="B373" s="83" t="s">
        <v>186</v>
      </c>
      <c r="C373" s="421" t="s">
        <v>185</v>
      </c>
      <c r="D373" s="421"/>
      <c r="E373" s="421"/>
      <c r="F373" s="421"/>
      <c r="G373" s="421"/>
      <c r="H373" s="421"/>
      <c r="I373" s="421"/>
      <c r="J373" s="421"/>
      <c r="K373" s="421"/>
      <c r="L373" s="421"/>
      <c r="M373" s="421"/>
      <c r="N373" s="423"/>
      <c r="V373" s="94"/>
      <c r="W373" s="76"/>
      <c r="X373" s="76"/>
      <c r="AC373" s="76"/>
      <c r="AD373" s="66" t="s">
        <v>185</v>
      </c>
      <c r="AE373" s="93"/>
      <c r="AF373" s="76"/>
      <c r="AH373" s="76"/>
    </row>
    <row r="374" spans="1:34" s="65" customFormat="1" ht="33.75" x14ac:dyDescent="0.2">
      <c r="A374" s="122"/>
      <c r="B374" s="83" t="s">
        <v>184</v>
      </c>
      <c r="C374" s="421" t="s">
        <v>183</v>
      </c>
      <c r="D374" s="421"/>
      <c r="E374" s="421"/>
      <c r="F374" s="421"/>
      <c r="G374" s="421"/>
      <c r="H374" s="421"/>
      <c r="I374" s="421"/>
      <c r="J374" s="421"/>
      <c r="K374" s="421"/>
      <c r="L374" s="421"/>
      <c r="M374" s="421"/>
      <c r="N374" s="423"/>
      <c r="V374" s="94"/>
      <c r="W374" s="76"/>
      <c r="X374" s="76"/>
      <c r="AC374" s="76"/>
      <c r="AD374" s="66" t="s">
        <v>183</v>
      </c>
      <c r="AE374" s="93"/>
      <c r="AF374" s="76"/>
      <c r="AH374" s="76"/>
    </row>
    <row r="375" spans="1:34" s="65" customFormat="1" ht="12" x14ac:dyDescent="0.2">
      <c r="A375" s="116"/>
      <c r="B375" s="83" t="s">
        <v>168</v>
      </c>
      <c r="C375" s="421" t="s">
        <v>181</v>
      </c>
      <c r="D375" s="421"/>
      <c r="E375" s="421"/>
      <c r="F375" s="98"/>
      <c r="G375" s="98"/>
      <c r="H375" s="98"/>
      <c r="I375" s="98"/>
      <c r="J375" s="115">
        <v>926.1</v>
      </c>
      <c r="K375" s="98" t="s">
        <v>182</v>
      </c>
      <c r="L375" s="115">
        <v>43.77</v>
      </c>
      <c r="M375" s="98" t="s">
        <v>176</v>
      </c>
      <c r="N375" s="114">
        <v>873</v>
      </c>
      <c r="V375" s="94"/>
      <c r="W375" s="76"/>
      <c r="X375" s="76"/>
      <c r="Z375" s="66" t="s">
        <v>181</v>
      </c>
      <c r="AC375" s="76"/>
      <c r="AE375" s="93"/>
      <c r="AF375" s="76"/>
      <c r="AH375" s="76"/>
    </row>
    <row r="376" spans="1:34" s="65" customFormat="1" ht="12" x14ac:dyDescent="0.2">
      <c r="A376" s="116"/>
      <c r="B376" s="83" t="s">
        <v>180</v>
      </c>
      <c r="C376" s="421" t="s">
        <v>179</v>
      </c>
      <c r="D376" s="421"/>
      <c r="E376" s="421"/>
      <c r="F376" s="98"/>
      <c r="G376" s="98"/>
      <c r="H376" s="98"/>
      <c r="I376" s="98"/>
      <c r="J376" s="115">
        <v>36.229999999999997</v>
      </c>
      <c r="K376" s="98" t="s">
        <v>177</v>
      </c>
      <c r="L376" s="115">
        <v>1.86</v>
      </c>
      <c r="M376" s="98"/>
      <c r="N376" s="114"/>
      <c r="V376" s="94"/>
      <c r="W376" s="76"/>
      <c r="X376" s="76"/>
      <c r="Z376" s="66" t="s">
        <v>179</v>
      </c>
      <c r="AC376" s="76"/>
      <c r="AE376" s="93"/>
      <c r="AF376" s="76"/>
      <c r="AH376" s="76"/>
    </row>
    <row r="377" spans="1:34" s="65" customFormat="1" ht="12" x14ac:dyDescent="0.2">
      <c r="A377" s="116"/>
      <c r="B377" s="83" t="s">
        <v>174</v>
      </c>
      <c r="C377" s="421" t="s">
        <v>173</v>
      </c>
      <c r="D377" s="421"/>
      <c r="E377" s="421"/>
      <c r="F377" s="98"/>
      <c r="G377" s="98"/>
      <c r="H377" s="98"/>
      <c r="I377" s="98"/>
      <c r="J377" s="115">
        <v>133.41999999999999</v>
      </c>
      <c r="K377" s="98"/>
      <c r="L377" s="115">
        <v>4.57</v>
      </c>
      <c r="M377" s="98"/>
      <c r="N377" s="114"/>
      <c r="V377" s="94"/>
      <c r="W377" s="76"/>
      <c r="X377" s="76"/>
      <c r="Z377" s="66" t="s">
        <v>173</v>
      </c>
      <c r="AC377" s="76"/>
      <c r="AE377" s="93"/>
      <c r="AF377" s="76"/>
      <c r="AH377" s="76"/>
    </row>
    <row r="378" spans="1:34" s="65" customFormat="1" ht="22.5" x14ac:dyDescent="0.2">
      <c r="A378" s="106"/>
      <c r="B378" s="121" t="s">
        <v>172</v>
      </c>
      <c r="C378" s="428" t="s">
        <v>170</v>
      </c>
      <c r="D378" s="428"/>
      <c r="E378" s="428"/>
      <c r="F378" s="120" t="s">
        <v>141</v>
      </c>
      <c r="G378" s="120" t="s">
        <v>171</v>
      </c>
      <c r="H378" s="120"/>
      <c r="I378" s="120" t="s">
        <v>171</v>
      </c>
      <c r="J378" s="83"/>
      <c r="K378" s="98"/>
      <c r="L378" s="115"/>
      <c r="M378" s="98"/>
      <c r="N378" s="119"/>
      <c r="V378" s="94"/>
      <c r="W378" s="76"/>
      <c r="X378" s="76"/>
      <c r="AC378" s="76"/>
      <c r="AE378" s="93" t="s">
        <v>170</v>
      </c>
      <c r="AF378" s="76"/>
      <c r="AH378" s="76"/>
    </row>
    <row r="379" spans="1:34" s="65" customFormat="1" ht="12" x14ac:dyDescent="0.2">
      <c r="A379" s="106"/>
      <c r="B379" s="121" t="s">
        <v>169</v>
      </c>
      <c r="C379" s="428" t="s">
        <v>167</v>
      </c>
      <c r="D379" s="428"/>
      <c r="E379" s="428"/>
      <c r="F379" s="120" t="s">
        <v>141</v>
      </c>
      <c r="G379" s="120" t="s">
        <v>168</v>
      </c>
      <c r="H379" s="120"/>
      <c r="I379" s="120" t="s">
        <v>611</v>
      </c>
      <c r="J379" s="83"/>
      <c r="K379" s="98"/>
      <c r="L379" s="115"/>
      <c r="M379" s="98"/>
      <c r="N379" s="119"/>
      <c r="V379" s="94"/>
      <c r="W379" s="76"/>
      <c r="X379" s="76"/>
      <c r="AC379" s="76"/>
      <c r="AE379" s="93" t="s">
        <v>167</v>
      </c>
      <c r="AF379" s="76"/>
      <c r="AH379" s="76"/>
    </row>
    <row r="380" spans="1:34" s="65" customFormat="1" ht="12" x14ac:dyDescent="0.2">
      <c r="A380" s="116"/>
      <c r="B380" s="83"/>
      <c r="C380" s="421" t="s">
        <v>163</v>
      </c>
      <c r="D380" s="421"/>
      <c r="E380" s="421"/>
      <c r="F380" s="98" t="s">
        <v>162</v>
      </c>
      <c r="G380" s="98" t="s">
        <v>610</v>
      </c>
      <c r="H380" s="98" t="s">
        <v>165</v>
      </c>
      <c r="I380" s="98" t="s">
        <v>609</v>
      </c>
      <c r="J380" s="115"/>
      <c r="K380" s="98"/>
      <c r="L380" s="115"/>
      <c r="M380" s="98"/>
      <c r="N380" s="114"/>
      <c r="V380" s="94"/>
      <c r="W380" s="76"/>
      <c r="X380" s="76"/>
      <c r="AA380" s="66" t="s">
        <v>163</v>
      </c>
      <c r="AC380" s="76"/>
      <c r="AE380" s="93"/>
      <c r="AF380" s="76"/>
      <c r="AH380" s="76"/>
    </row>
    <row r="381" spans="1:34" s="65" customFormat="1" ht="12" x14ac:dyDescent="0.2">
      <c r="A381" s="116"/>
      <c r="B381" s="83"/>
      <c r="C381" s="429" t="s">
        <v>157</v>
      </c>
      <c r="D381" s="429"/>
      <c r="E381" s="429"/>
      <c r="F381" s="113"/>
      <c r="G381" s="113"/>
      <c r="H381" s="113"/>
      <c r="I381" s="113"/>
      <c r="J381" s="118">
        <v>1095.75</v>
      </c>
      <c r="K381" s="113"/>
      <c r="L381" s="118">
        <v>50.2</v>
      </c>
      <c r="M381" s="113"/>
      <c r="N381" s="117"/>
      <c r="V381" s="94"/>
      <c r="W381" s="76"/>
      <c r="X381" s="76"/>
      <c r="AB381" s="66" t="s">
        <v>157</v>
      </c>
      <c r="AC381" s="76"/>
      <c r="AE381" s="93"/>
      <c r="AF381" s="76"/>
      <c r="AH381" s="76"/>
    </row>
    <row r="382" spans="1:34" s="65" customFormat="1" ht="12" x14ac:dyDescent="0.2">
      <c r="A382" s="116"/>
      <c r="B382" s="83"/>
      <c r="C382" s="421" t="s">
        <v>156</v>
      </c>
      <c r="D382" s="421"/>
      <c r="E382" s="421"/>
      <c r="F382" s="98"/>
      <c r="G382" s="98"/>
      <c r="H382" s="98"/>
      <c r="I382" s="98"/>
      <c r="J382" s="115"/>
      <c r="K382" s="98"/>
      <c r="L382" s="115">
        <v>43.77</v>
      </c>
      <c r="M382" s="98"/>
      <c r="N382" s="114">
        <v>873</v>
      </c>
      <c r="V382" s="94"/>
      <c r="W382" s="76"/>
      <c r="X382" s="76"/>
      <c r="AA382" s="66" t="s">
        <v>156</v>
      </c>
      <c r="AC382" s="76"/>
      <c r="AE382" s="93"/>
      <c r="AF382" s="76"/>
      <c r="AH382" s="76"/>
    </row>
    <row r="383" spans="1:34" s="65" customFormat="1" ht="33.75" x14ac:dyDescent="0.2">
      <c r="A383" s="116"/>
      <c r="B383" s="83" t="s">
        <v>608</v>
      </c>
      <c r="C383" s="421" t="s">
        <v>605</v>
      </c>
      <c r="D383" s="421"/>
      <c r="E383" s="421"/>
      <c r="F383" s="98" t="s">
        <v>149</v>
      </c>
      <c r="G383" s="98" t="s">
        <v>607</v>
      </c>
      <c r="H383" s="98" t="s">
        <v>153</v>
      </c>
      <c r="I383" s="98" t="s">
        <v>606</v>
      </c>
      <c r="J383" s="115"/>
      <c r="K383" s="98"/>
      <c r="L383" s="115">
        <v>37.42</v>
      </c>
      <c r="M383" s="98"/>
      <c r="N383" s="114">
        <v>746</v>
      </c>
      <c r="V383" s="94"/>
      <c r="W383" s="76"/>
      <c r="X383" s="76"/>
      <c r="AA383" s="66" t="s">
        <v>605</v>
      </c>
      <c r="AC383" s="76"/>
      <c r="AE383" s="93"/>
      <c r="AF383" s="76"/>
      <c r="AH383" s="76"/>
    </row>
    <row r="384" spans="1:34" s="65" customFormat="1" ht="33.75" x14ac:dyDescent="0.2">
      <c r="A384" s="116"/>
      <c r="B384" s="83" t="s">
        <v>604</v>
      </c>
      <c r="C384" s="421" t="s">
        <v>602</v>
      </c>
      <c r="D384" s="421"/>
      <c r="E384" s="421"/>
      <c r="F384" s="98" t="s">
        <v>149</v>
      </c>
      <c r="G384" s="98" t="s">
        <v>311</v>
      </c>
      <c r="H384" s="98" t="s">
        <v>147</v>
      </c>
      <c r="I384" s="98" t="s">
        <v>603</v>
      </c>
      <c r="J384" s="115"/>
      <c r="K384" s="98"/>
      <c r="L384" s="115">
        <v>23.81</v>
      </c>
      <c r="M384" s="98"/>
      <c r="N384" s="114">
        <v>475</v>
      </c>
      <c r="V384" s="94"/>
      <c r="W384" s="76"/>
      <c r="X384" s="76"/>
      <c r="AA384" s="66" t="s">
        <v>602</v>
      </c>
      <c r="AC384" s="76"/>
      <c r="AE384" s="93"/>
      <c r="AF384" s="76"/>
      <c r="AH384" s="76"/>
    </row>
    <row r="385" spans="1:34" s="65" customFormat="1" ht="12" x14ac:dyDescent="0.2">
      <c r="A385" s="112"/>
      <c r="B385" s="74"/>
      <c r="C385" s="422" t="s">
        <v>144</v>
      </c>
      <c r="D385" s="422"/>
      <c r="E385" s="422"/>
      <c r="F385" s="101"/>
      <c r="G385" s="101"/>
      <c r="H385" s="101"/>
      <c r="I385" s="101"/>
      <c r="J385" s="102"/>
      <c r="K385" s="101"/>
      <c r="L385" s="102">
        <v>111.43</v>
      </c>
      <c r="M385" s="113"/>
      <c r="N385" s="100"/>
      <c r="V385" s="94"/>
      <c r="W385" s="76"/>
      <c r="X385" s="76"/>
      <c r="AC385" s="76" t="s">
        <v>144</v>
      </c>
      <c r="AE385" s="93"/>
      <c r="AF385" s="76"/>
      <c r="AH385" s="76"/>
    </row>
    <row r="386" spans="1:34" s="65" customFormat="1" ht="12" x14ac:dyDescent="0.2">
      <c r="A386" s="104" t="s">
        <v>601</v>
      </c>
      <c r="B386" s="103" t="s">
        <v>600</v>
      </c>
      <c r="C386" s="422" t="s">
        <v>598</v>
      </c>
      <c r="D386" s="422"/>
      <c r="E386" s="422"/>
      <c r="F386" s="101" t="s">
        <v>141</v>
      </c>
      <c r="G386" s="101"/>
      <c r="H386" s="101"/>
      <c r="I386" s="101" t="s">
        <v>599</v>
      </c>
      <c r="J386" s="102">
        <v>6881.02</v>
      </c>
      <c r="K386" s="101"/>
      <c r="L386" s="102">
        <v>110.44</v>
      </c>
      <c r="M386" s="101"/>
      <c r="N386" s="100"/>
      <c r="V386" s="94"/>
      <c r="W386" s="76"/>
      <c r="X386" s="76" t="s">
        <v>598</v>
      </c>
      <c r="AC386" s="76"/>
      <c r="AE386" s="93"/>
      <c r="AF386" s="76"/>
      <c r="AH386" s="76"/>
    </row>
    <row r="387" spans="1:34" s="65" customFormat="1" ht="12" x14ac:dyDescent="0.2">
      <c r="A387" s="112"/>
      <c r="B387" s="74"/>
      <c r="C387" s="111" t="s">
        <v>232</v>
      </c>
      <c r="D387" s="110"/>
      <c r="E387" s="110"/>
      <c r="F387" s="99"/>
      <c r="G387" s="99"/>
      <c r="H387" s="99"/>
      <c r="I387" s="99"/>
      <c r="J387" s="109"/>
      <c r="K387" s="99"/>
      <c r="L387" s="109"/>
      <c r="M387" s="108"/>
      <c r="N387" s="107"/>
      <c r="V387" s="94"/>
      <c r="W387" s="76"/>
      <c r="X387" s="76"/>
      <c r="AC387" s="76"/>
      <c r="AE387" s="93"/>
      <c r="AF387" s="76"/>
      <c r="AH387" s="76"/>
    </row>
    <row r="388" spans="1:34" s="65" customFormat="1" ht="12" x14ac:dyDescent="0.2">
      <c r="A388" s="106"/>
      <c r="B388" s="105"/>
      <c r="C388" s="421" t="s">
        <v>597</v>
      </c>
      <c r="D388" s="421"/>
      <c r="E388" s="421"/>
      <c r="F388" s="421"/>
      <c r="G388" s="421"/>
      <c r="H388" s="421"/>
      <c r="I388" s="421"/>
      <c r="J388" s="421"/>
      <c r="K388" s="421"/>
      <c r="L388" s="421"/>
      <c r="M388" s="421"/>
      <c r="N388" s="423"/>
      <c r="V388" s="94"/>
      <c r="W388" s="76"/>
      <c r="X388" s="76"/>
      <c r="Y388" s="66" t="s">
        <v>597</v>
      </c>
      <c r="AC388" s="76"/>
      <c r="AE388" s="93"/>
      <c r="AF388" s="76"/>
      <c r="AH388" s="76"/>
    </row>
    <row r="389" spans="1:34" s="65" customFormat="1" ht="12" x14ac:dyDescent="0.2">
      <c r="A389" s="104" t="s">
        <v>596</v>
      </c>
      <c r="B389" s="103" t="s">
        <v>595</v>
      </c>
      <c r="C389" s="422" t="s">
        <v>593</v>
      </c>
      <c r="D389" s="422"/>
      <c r="E389" s="422"/>
      <c r="F389" s="101" t="s">
        <v>141</v>
      </c>
      <c r="G389" s="101"/>
      <c r="H389" s="101"/>
      <c r="I389" s="101" t="s">
        <v>594</v>
      </c>
      <c r="J389" s="102">
        <v>4949</v>
      </c>
      <c r="K389" s="101"/>
      <c r="L389" s="102">
        <v>90.07</v>
      </c>
      <c r="M389" s="101"/>
      <c r="N389" s="100"/>
      <c r="V389" s="94"/>
      <c r="W389" s="76"/>
      <c r="X389" s="76" t="s">
        <v>593</v>
      </c>
      <c r="AC389" s="76"/>
      <c r="AE389" s="93"/>
      <c r="AF389" s="76"/>
      <c r="AH389" s="76"/>
    </row>
    <row r="390" spans="1:34" s="65" customFormat="1" ht="12" x14ac:dyDescent="0.2">
      <c r="A390" s="112"/>
      <c r="B390" s="74"/>
      <c r="C390" s="111" t="s">
        <v>232</v>
      </c>
      <c r="D390" s="110"/>
      <c r="E390" s="110"/>
      <c r="F390" s="99"/>
      <c r="G390" s="99"/>
      <c r="H390" s="99"/>
      <c r="I390" s="99"/>
      <c r="J390" s="109"/>
      <c r="K390" s="99"/>
      <c r="L390" s="109"/>
      <c r="M390" s="108"/>
      <c r="N390" s="107"/>
      <c r="V390" s="94"/>
      <c r="W390" s="76"/>
      <c r="X390" s="76"/>
      <c r="AC390" s="76"/>
      <c r="AE390" s="93"/>
      <c r="AF390" s="76"/>
      <c r="AH390" s="76"/>
    </row>
    <row r="391" spans="1:34" s="65" customFormat="1" ht="12" x14ac:dyDescent="0.2">
      <c r="A391" s="106"/>
      <c r="B391" s="105"/>
      <c r="C391" s="421" t="s">
        <v>592</v>
      </c>
      <c r="D391" s="421"/>
      <c r="E391" s="421"/>
      <c r="F391" s="421"/>
      <c r="G391" s="421"/>
      <c r="H391" s="421"/>
      <c r="I391" s="421"/>
      <c r="J391" s="421"/>
      <c r="K391" s="421"/>
      <c r="L391" s="421"/>
      <c r="M391" s="421"/>
      <c r="N391" s="423"/>
      <c r="V391" s="94"/>
      <c r="W391" s="76"/>
      <c r="X391" s="76"/>
      <c r="Y391" s="66" t="s">
        <v>592</v>
      </c>
      <c r="AC391" s="76"/>
      <c r="AE391" s="93"/>
      <c r="AF391" s="76"/>
      <c r="AH391" s="76"/>
    </row>
    <row r="392" spans="1:34" s="65" customFormat="1" ht="22.5" x14ac:dyDescent="0.2">
      <c r="A392" s="104" t="s">
        <v>591</v>
      </c>
      <c r="B392" s="103" t="s">
        <v>590</v>
      </c>
      <c r="C392" s="422" t="s">
        <v>588</v>
      </c>
      <c r="D392" s="422"/>
      <c r="E392" s="422"/>
      <c r="F392" s="101" t="s">
        <v>589</v>
      </c>
      <c r="G392" s="101"/>
      <c r="H392" s="101"/>
      <c r="I392" s="101" t="s">
        <v>581</v>
      </c>
      <c r="J392" s="102"/>
      <c r="K392" s="101"/>
      <c r="L392" s="102"/>
      <c r="M392" s="101"/>
      <c r="N392" s="100"/>
      <c r="V392" s="94"/>
      <c r="W392" s="76"/>
      <c r="X392" s="76" t="s">
        <v>588</v>
      </c>
      <c r="AC392" s="76"/>
      <c r="AE392" s="93"/>
      <c r="AF392" s="76"/>
      <c r="AH392" s="76"/>
    </row>
    <row r="393" spans="1:34" s="65" customFormat="1" ht="12" x14ac:dyDescent="0.2">
      <c r="A393" s="106"/>
      <c r="B393" s="105"/>
      <c r="C393" s="421" t="s">
        <v>579</v>
      </c>
      <c r="D393" s="421"/>
      <c r="E393" s="421"/>
      <c r="F393" s="421"/>
      <c r="G393" s="421"/>
      <c r="H393" s="421"/>
      <c r="I393" s="421"/>
      <c r="J393" s="421"/>
      <c r="K393" s="421"/>
      <c r="L393" s="421"/>
      <c r="M393" s="421"/>
      <c r="N393" s="423"/>
      <c r="V393" s="94"/>
      <c r="W393" s="76"/>
      <c r="X393" s="76"/>
      <c r="Y393" s="66" t="s">
        <v>579</v>
      </c>
      <c r="AC393" s="76"/>
      <c r="AE393" s="93"/>
      <c r="AF393" s="76"/>
      <c r="AH393" s="76"/>
    </row>
    <row r="394" spans="1:34" s="65" customFormat="1" ht="12" x14ac:dyDescent="0.2">
      <c r="A394" s="116"/>
      <c r="B394" s="83" t="s">
        <v>168</v>
      </c>
      <c r="C394" s="421" t="s">
        <v>181</v>
      </c>
      <c r="D394" s="421"/>
      <c r="E394" s="421"/>
      <c r="F394" s="98"/>
      <c r="G394" s="98"/>
      <c r="H394" s="98"/>
      <c r="I394" s="98"/>
      <c r="J394" s="115">
        <v>245.73</v>
      </c>
      <c r="K394" s="98"/>
      <c r="L394" s="115">
        <v>3.24</v>
      </c>
      <c r="M394" s="98" t="s">
        <v>176</v>
      </c>
      <c r="N394" s="114">
        <v>65</v>
      </c>
      <c r="V394" s="94"/>
      <c r="W394" s="76"/>
      <c r="X394" s="76"/>
      <c r="Z394" s="66" t="s">
        <v>181</v>
      </c>
      <c r="AC394" s="76"/>
      <c r="AE394" s="93"/>
      <c r="AF394" s="76"/>
      <c r="AH394" s="76"/>
    </row>
    <row r="395" spans="1:34" s="65" customFormat="1" ht="12" x14ac:dyDescent="0.2">
      <c r="A395" s="116"/>
      <c r="B395" s="83" t="s">
        <v>180</v>
      </c>
      <c r="C395" s="421" t="s">
        <v>179</v>
      </c>
      <c r="D395" s="421"/>
      <c r="E395" s="421"/>
      <c r="F395" s="98"/>
      <c r="G395" s="98"/>
      <c r="H395" s="98"/>
      <c r="I395" s="98"/>
      <c r="J395" s="115">
        <v>41.46</v>
      </c>
      <c r="K395" s="98"/>
      <c r="L395" s="115">
        <v>0.55000000000000004</v>
      </c>
      <c r="M395" s="98"/>
      <c r="N395" s="114"/>
      <c r="V395" s="94"/>
      <c r="W395" s="76"/>
      <c r="X395" s="76"/>
      <c r="Z395" s="66" t="s">
        <v>179</v>
      </c>
      <c r="AC395" s="76"/>
      <c r="AE395" s="93"/>
      <c r="AF395" s="76"/>
      <c r="AH395" s="76"/>
    </row>
    <row r="396" spans="1:34" s="65" customFormat="1" ht="12" x14ac:dyDescent="0.2">
      <c r="A396" s="116"/>
      <c r="B396" s="83" t="s">
        <v>178</v>
      </c>
      <c r="C396" s="421" t="s">
        <v>175</v>
      </c>
      <c r="D396" s="421"/>
      <c r="E396" s="421"/>
      <c r="F396" s="98"/>
      <c r="G396" s="98"/>
      <c r="H396" s="98"/>
      <c r="I396" s="98"/>
      <c r="J396" s="115">
        <v>5.77</v>
      </c>
      <c r="K396" s="98"/>
      <c r="L396" s="115">
        <v>0.08</v>
      </c>
      <c r="M396" s="98" t="s">
        <v>176</v>
      </c>
      <c r="N396" s="114">
        <v>2</v>
      </c>
      <c r="V396" s="94"/>
      <c r="W396" s="76"/>
      <c r="X396" s="76"/>
      <c r="Z396" s="66" t="s">
        <v>175</v>
      </c>
      <c r="AC396" s="76"/>
      <c r="AE396" s="93"/>
      <c r="AF396" s="76"/>
      <c r="AH396" s="76"/>
    </row>
    <row r="397" spans="1:34" s="65" customFormat="1" ht="12" x14ac:dyDescent="0.2">
      <c r="A397" s="116"/>
      <c r="B397" s="83" t="s">
        <v>174</v>
      </c>
      <c r="C397" s="421" t="s">
        <v>173</v>
      </c>
      <c r="D397" s="421"/>
      <c r="E397" s="421"/>
      <c r="F397" s="98"/>
      <c r="G397" s="98"/>
      <c r="H397" s="98"/>
      <c r="I397" s="98"/>
      <c r="J397" s="115">
        <v>1756.29</v>
      </c>
      <c r="K397" s="98"/>
      <c r="L397" s="115">
        <v>23.18</v>
      </c>
      <c r="M397" s="98"/>
      <c r="N397" s="114"/>
      <c r="V397" s="94"/>
      <c r="W397" s="76"/>
      <c r="X397" s="76"/>
      <c r="Z397" s="66" t="s">
        <v>173</v>
      </c>
      <c r="AC397" s="76"/>
      <c r="AE397" s="93"/>
      <c r="AF397" s="76"/>
      <c r="AH397" s="76"/>
    </row>
    <row r="398" spans="1:34" s="65" customFormat="1" ht="12" x14ac:dyDescent="0.2">
      <c r="A398" s="116"/>
      <c r="B398" s="83"/>
      <c r="C398" s="421" t="s">
        <v>163</v>
      </c>
      <c r="D398" s="421"/>
      <c r="E398" s="421"/>
      <c r="F398" s="98" t="s">
        <v>162</v>
      </c>
      <c r="G398" s="98" t="s">
        <v>587</v>
      </c>
      <c r="H398" s="98"/>
      <c r="I398" s="98" t="s">
        <v>586</v>
      </c>
      <c r="J398" s="115"/>
      <c r="K398" s="98"/>
      <c r="L398" s="115"/>
      <c r="M398" s="98"/>
      <c r="N398" s="114"/>
      <c r="V398" s="94"/>
      <c r="W398" s="76"/>
      <c r="X398" s="76"/>
      <c r="AA398" s="66" t="s">
        <v>163</v>
      </c>
      <c r="AC398" s="76"/>
      <c r="AE398" s="93"/>
      <c r="AF398" s="76"/>
      <c r="AH398" s="76"/>
    </row>
    <row r="399" spans="1:34" s="65" customFormat="1" ht="12" x14ac:dyDescent="0.2">
      <c r="A399" s="116"/>
      <c r="B399" s="83"/>
      <c r="C399" s="421" t="s">
        <v>158</v>
      </c>
      <c r="D399" s="421"/>
      <c r="E399" s="421"/>
      <c r="F399" s="98" t="s">
        <v>162</v>
      </c>
      <c r="G399" s="98" t="s">
        <v>585</v>
      </c>
      <c r="H399" s="98"/>
      <c r="I399" s="98" t="s">
        <v>584</v>
      </c>
      <c r="J399" s="115"/>
      <c r="K399" s="98"/>
      <c r="L399" s="115"/>
      <c r="M399" s="98"/>
      <c r="N399" s="114"/>
      <c r="V399" s="94"/>
      <c r="W399" s="76"/>
      <c r="X399" s="76"/>
      <c r="AA399" s="66" t="s">
        <v>158</v>
      </c>
      <c r="AC399" s="76"/>
      <c r="AE399" s="93"/>
      <c r="AF399" s="76"/>
      <c r="AH399" s="76"/>
    </row>
    <row r="400" spans="1:34" s="65" customFormat="1" ht="12" x14ac:dyDescent="0.2">
      <c r="A400" s="116"/>
      <c r="B400" s="83"/>
      <c r="C400" s="429" t="s">
        <v>157</v>
      </c>
      <c r="D400" s="429"/>
      <c r="E400" s="429"/>
      <c r="F400" s="113"/>
      <c r="G400" s="113"/>
      <c r="H400" s="113"/>
      <c r="I400" s="113"/>
      <c r="J400" s="118">
        <v>2043.48</v>
      </c>
      <c r="K400" s="113"/>
      <c r="L400" s="118">
        <v>26.97</v>
      </c>
      <c r="M400" s="113"/>
      <c r="N400" s="117"/>
      <c r="V400" s="94"/>
      <c r="W400" s="76"/>
      <c r="X400" s="76"/>
      <c r="AB400" s="66" t="s">
        <v>157</v>
      </c>
      <c r="AC400" s="76"/>
      <c r="AE400" s="93"/>
      <c r="AF400" s="76"/>
      <c r="AH400" s="76"/>
    </row>
    <row r="401" spans="1:34" s="65" customFormat="1" ht="12" x14ac:dyDescent="0.2">
      <c r="A401" s="116"/>
      <c r="B401" s="83"/>
      <c r="C401" s="421" t="s">
        <v>156</v>
      </c>
      <c r="D401" s="421"/>
      <c r="E401" s="421"/>
      <c r="F401" s="98"/>
      <c r="G401" s="98"/>
      <c r="H401" s="98"/>
      <c r="I401" s="98"/>
      <c r="J401" s="115"/>
      <c r="K401" s="98"/>
      <c r="L401" s="115">
        <v>3.32</v>
      </c>
      <c r="M401" s="98"/>
      <c r="N401" s="114">
        <v>67</v>
      </c>
      <c r="V401" s="94"/>
      <c r="W401" s="76"/>
      <c r="X401" s="76"/>
      <c r="AA401" s="66" t="s">
        <v>156</v>
      </c>
      <c r="AC401" s="76"/>
      <c r="AE401" s="93"/>
      <c r="AF401" s="76"/>
      <c r="AH401" s="76"/>
    </row>
    <row r="402" spans="1:34" s="65" customFormat="1" ht="33.75" x14ac:dyDescent="0.2">
      <c r="A402" s="116"/>
      <c r="B402" s="83" t="s">
        <v>303</v>
      </c>
      <c r="C402" s="421" t="s">
        <v>301</v>
      </c>
      <c r="D402" s="421"/>
      <c r="E402" s="421"/>
      <c r="F402" s="98" t="s">
        <v>149</v>
      </c>
      <c r="G402" s="98" t="s">
        <v>302</v>
      </c>
      <c r="H402" s="98"/>
      <c r="I402" s="98" t="s">
        <v>302</v>
      </c>
      <c r="J402" s="115"/>
      <c r="K402" s="98"/>
      <c r="L402" s="115">
        <v>2.99</v>
      </c>
      <c r="M402" s="98"/>
      <c r="N402" s="114">
        <v>60</v>
      </c>
      <c r="V402" s="94"/>
      <c r="W402" s="76"/>
      <c r="X402" s="76"/>
      <c r="AA402" s="66" t="s">
        <v>301</v>
      </c>
      <c r="AC402" s="76"/>
      <c r="AE402" s="93"/>
      <c r="AF402" s="76"/>
      <c r="AH402" s="76"/>
    </row>
    <row r="403" spans="1:34" s="65" customFormat="1" ht="33.75" x14ac:dyDescent="0.2">
      <c r="A403" s="116"/>
      <c r="B403" s="83" t="s">
        <v>300</v>
      </c>
      <c r="C403" s="421" t="s">
        <v>298</v>
      </c>
      <c r="D403" s="421"/>
      <c r="E403" s="421"/>
      <c r="F403" s="98" t="s">
        <v>149</v>
      </c>
      <c r="G403" s="98" t="s">
        <v>299</v>
      </c>
      <c r="H403" s="98"/>
      <c r="I403" s="98" t="s">
        <v>299</v>
      </c>
      <c r="J403" s="115"/>
      <c r="K403" s="98"/>
      <c r="L403" s="115">
        <v>1.53</v>
      </c>
      <c r="M403" s="98"/>
      <c r="N403" s="114">
        <v>31</v>
      </c>
      <c r="V403" s="94"/>
      <c r="W403" s="76"/>
      <c r="X403" s="76"/>
      <c r="AA403" s="66" t="s">
        <v>298</v>
      </c>
      <c r="AC403" s="76"/>
      <c r="AE403" s="93"/>
      <c r="AF403" s="76"/>
      <c r="AH403" s="76"/>
    </row>
    <row r="404" spans="1:34" s="65" customFormat="1" ht="12" x14ac:dyDescent="0.2">
      <c r="A404" s="112"/>
      <c r="B404" s="74"/>
      <c r="C404" s="422" t="s">
        <v>144</v>
      </c>
      <c r="D404" s="422"/>
      <c r="E404" s="422"/>
      <c r="F404" s="101"/>
      <c r="G404" s="101"/>
      <c r="H404" s="101"/>
      <c r="I404" s="101"/>
      <c r="J404" s="102"/>
      <c r="K404" s="101"/>
      <c r="L404" s="102">
        <v>31.49</v>
      </c>
      <c r="M404" s="113"/>
      <c r="N404" s="100"/>
      <c r="V404" s="94"/>
      <c r="W404" s="76"/>
      <c r="X404" s="76"/>
      <c r="AC404" s="76" t="s">
        <v>144</v>
      </c>
      <c r="AE404" s="93"/>
      <c r="AF404" s="76"/>
      <c r="AH404" s="76"/>
    </row>
    <row r="405" spans="1:34" s="65" customFormat="1" ht="33.75" x14ac:dyDescent="0.2">
      <c r="A405" s="104" t="s">
        <v>345</v>
      </c>
      <c r="B405" s="103" t="s">
        <v>583</v>
      </c>
      <c r="C405" s="422" t="s">
        <v>580</v>
      </c>
      <c r="D405" s="422"/>
      <c r="E405" s="422"/>
      <c r="F405" s="101" t="s">
        <v>582</v>
      </c>
      <c r="G405" s="101"/>
      <c r="H405" s="101"/>
      <c r="I405" s="101" t="s">
        <v>581</v>
      </c>
      <c r="J405" s="102"/>
      <c r="K405" s="101"/>
      <c r="L405" s="102"/>
      <c r="M405" s="101"/>
      <c r="N405" s="100"/>
      <c r="V405" s="94"/>
      <c r="W405" s="76"/>
      <c r="X405" s="76" t="s">
        <v>580</v>
      </c>
      <c r="AC405" s="76"/>
      <c r="AE405" s="93"/>
      <c r="AF405" s="76"/>
      <c r="AH405" s="76"/>
    </row>
    <row r="406" spans="1:34" s="65" customFormat="1" ht="12" x14ac:dyDescent="0.2">
      <c r="A406" s="106"/>
      <c r="B406" s="105"/>
      <c r="C406" s="421" t="s">
        <v>579</v>
      </c>
      <c r="D406" s="421"/>
      <c r="E406" s="421"/>
      <c r="F406" s="421"/>
      <c r="G406" s="421"/>
      <c r="H406" s="421"/>
      <c r="I406" s="421"/>
      <c r="J406" s="421"/>
      <c r="K406" s="421"/>
      <c r="L406" s="421"/>
      <c r="M406" s="421"/>
      <c r="N406" s="423"/>
      <c r="V406" s="94"/>
      <c r="W406" s="76"/>
      <c r="X406" s="76"/>
      <c r="Y406" s="66" t="s">
        <v>579</v>
      </c>
      <c r="AC406" s="76"/>
      <c r="AE406" s="93"/>
      <c r="AF406" s="76"/>
      <c r="AH406" s="76"/>
    </row>
    <row r="407" spans="1:34" s="65" customFormat="1" ht="22.5" x14ac:dyDescent="0.2">
      <c r="A407" s="122"/>
      <c r="B407" s="83" t="s">
        <v>186</v>
      </c>
      <c r="C407" s="421" t="s">
        <v>185</v>
      </c>
      <c r="D407" s="421"/>
      <c r="E407" s="421"/>
      <c r="F407" s="421"/>
      <c r="G407" s="421"/>
      <c r="H407" s="421"/>
      <c r="I407" s="421"/>
      <c r="J407" s="421"/>
      <c r="K407" s="421"/>
      <c r="L407" s="421"/>
      <c r="M407" s="421"/>
      <c r="N407" s="423"/>
      <c r="V407" s="94"/>
      <c r="W407" s="76"/>
      <c r="X407" s="76"/>
      <c r="AC407" s="76"/>
      <c r="AD407" s="66" t="s">
        <v>185</v>
      </c>
      <c r="AE407" s="93"/>
      <c r="AF407" s="76"/>
      <c r="AH407" s="76"/>
    </row>
    <row r="408" spans="1:34" s="65" customFormat="1" ht="33.75" x14ac:dyDescent="0.2">
      <c r="A408" s="122"/>
      <c r="B408" s="83" t="s">
        <v>184</v>
      </c>
      <c r="C408" s="421" t="s">
        <v>183</v>
      </c>
      <c r="D408" s="421"/>
      <c r="E408" s="421"/>
      <c r="F408" s="421"/>
      <c r="G408" s="421"/>
      <c r="H408" s="421"/>
      <c r="I408" s="421"/>
      <c r="J408" s="421"/>
      <c r="K408" s="421"/>
      <c r="L408" s="421"/>
      <c r="M408" s="421"/>
      <c r="N408" s="423"/>
      <c r="V408" s="94"/>
      <c r="W408" s="76"/>
      <c r="X408" s="76"/>
      <c r="AC408" s="76"/>
      <c r="AD408" s="66" t="s">
        <v>183</v>
      </c>
      <c r="AE408" s="93"/>
      <c r="AF408" s="76"/>
      <c r="AH408" s="76"/>
    </row>
    <row r="409" spans="1:34" s="65" customFormat="1" ht="12" x14ac:dyDescent="0.2">
      <c r="A409" s="116"/>
      <c r="B409" s="83" t="s">
        <v>168</v>
      </c>
      <c r="C409" s="421" t="s">
        <v>181</v>
      </c>
      <c r="D409" s="421"/>
      <c r="E409" s="421"/>
      <c r="F409" s="98"/>
      <c r="G409" s="98"/>
      <c r="H409" s="98"/>
      <c r="I409" s="98"/>
      <c r="J409" s="115">
        <v>633.53</v>
      </c>
      <c r="K409" s="98" t="s">
        <v>182</v>
      </c>
      <c r="L409" s="115">
        <v>11.54</v>
      </c>
      <c r="M409" s="98" t="s">
        <v>176</v>
      </c>
      <c r="N409" s="114">
        <v>230</v>
      </c>
      <c r="V409" s="94"/>
      <c r="W409" s="76"/>
      <c r="X409" s="76"/>
      <c r="Z409" s="66" t="s">
        <v>181</v>
      </c>
      <c r="AC409" s="76"/>
      <c r="AE409" s="93"/>
      <c r="AF409" s="76"/>
      <c r="AH409" s="76"/>
    </row>
    <row r="410" spans="1:34" s="65" customFormat="1" ht="12" x14ac:dyDescent="0.2">
      <c r="A410" s="116"/>
      <c r="B410" s="83" t="s">
        <v>180</v>
      </c>
      <c r="C410" s="421" t="s">
        <v>179</v>
      </c>
      <c r="D410" s="421"/>
      <c r="E410" s="421"/>
      <c r="F410" s="98"/>
      <c r="G410" s="98"/>
      <c r="H410" s="98"/>
      <c r="I410" s="98"/>
      <c r="J410" s="115">
        <v>17.82</v>
      </c>
      <c r="K410" s="98" t="s">
        <v>177</v>
      </c>
      <c r="L410" s="115">
        <v>0.35</v>
      </c>
      <c r="M410" s="98"/>
      <c r="N410" s="114"/>
      <c r="V410" s="94"/>
      <c r="W410" s="76"/>
      <c r="X410" s="76"/>
      <c r="Z410" s="66" t="s">
        <v>179</v>
      </c>
      <c r="AC410" s="76"/>
      <c r="AE410" s="93"/>
      <c r="AF410" s="76"/>
      <c r="AH410" s="76"/>
    </row>
    <row r="411" spans="1:34" s="65" customFormat="1" ht="12" x14ac:dyDescent="0.2">
      <c r="A411" s="116"/>
      <c r="B411" s="83" t="s">
        <v>178</v>
      </c>
      <c r="C411" s="421" t="s">
        <v>175</v>
      </c>
      <c r="D411" s="421"/>
      <c r="E411" s="421"/>
      <c r="F411" s="98"/>
      <c r="G411" s="98"/>
      <c r="H411" s="98"/>
      <c r="I411" s="98"/>
      <c r="J411" s="115">
        <v>0.92</v>
      </c>
      <c r="K411" s="98" t="s">
        <v>177</v>
      </c>
      <c r="L411" s="115">
        <v>0.02</v>
      </c>
      <c r="M411" s="98" t="s">
        <v>176</v>
      </c>
      <c r="N411" s="114"/>
      <c r="V411" s="94"/>
      <c r="W411" s="76"/>
      <c r="X411" s="76"/>
      <c r="Z411" s="66" t="s">
        <v>175</v>
      </c>
      <c r="AC411" s="76"/>
      <c r="AE411" s="93"/>
      <c r="AF411" s="76"/>
      <c r="AH411" s="76"/>
    </row>
    <row r="412" spans="1:34" s="65" customFormat="1" ht="12" x14ac:dyDescent="0.2">
      <c r="A412" s="116"/>
      <c r="B412" s="83" t="s">
        <v>174</v>
      </c>
      <c r="C412" s="421" t="s">
        <v>173</v>
      </c>
      <c r="D412" s="421"/>
      <c r="E412" s="421"/>
      <c r="F412" s="98"/>
      <c r="G412" s="98"/>
      <c r="H412" s="98"/>
      <c r="I412" s="98"/>
      <c r="J412" s="115">
        <v>10272.11</v>
      </c>
      <c r="K412" s="98"/>
      <c r="L412" s="115">
        <v>135.59</v>
      </c>
      <c r="M412" s="98"/>
      <c r="N412" s="114"/>
      <c r="V412" s="94"/>
      <c r="W412" s="76"/>
      <c r="X412" s="76"/>
      <c r="Z412" s="66" t="s">
        <v>173</v>
      </c>
      <c r="AC412" s="76"/>
      <c r="AE412" s="93"/>
      <c r="AF412" s="76"/>
      <c r="AH412" s="76"/>
    </row>
    <row r="413" spans="1:34" s="65" customFormat="1" ht="12" x14ac:dyDescent="0.2">
      <c r="A413" s="116"/>
      <c r="B413" s="83"/>
      <c r="C413" s="421" t="s">
        <v>163</v>
      </c>
      <c r="D413" s="421"/>
      <c r="E413" s="421"/>
      <c r="F413" s="98" t="s">
        <v>162</v>
      </c>
      <c r="G413" s="98" t="s">
        <v>578</v>
      </c>
      <c r="H413" s="98" t="s">
        <v>165</v>
      </c>
      <c r="I413" s="98" t="s">
        <v>577</v>
      </c>
      <c r="J413" s="115"/>
      <c r="K413" s="98"/>
      <c r="L413" s="115"/>
      <c r="M413" s="98"/>
      <c r="N413" s="114"/>
      <c r="V413" s="94"/>
      <c r="W413" s="76"/>
      <c r="X413" s="76"/>
      <c r="AA413" s="66" t="s">
        <v>163</v>
      </c>
      <c r="AC413" s="76"/>
      <c r="AE413" s="93"/>
      <c r="AF413" s="76"/>
      <c r="AH413" s="76"/>
    </row>
    <row r="414" spans="1:34" s="65" customFormat="1" ht="12" x14ac:dyDescent="0.2">
      <c r="A414" s="116"/>
      <c r="B414" s="83"/>
      <c r="C414" s="421" t="s">
        <v>158</v>
      </c>
      <c r="D414" s="421"/>
      <c r="E414" s="421"/>
      <c r="F414" s="98" t="s">
        <v>162</v>
      </c>
      <c r="G414" s="98" t="s">
        <v>576</v>
      </c>
      <c r="H414" s="98" t="s">
        <v>160</v>
      </c>
      <c r="I414" s="98" t="s">
        <v>575</v>
      </c>
      <c r="J414" s="115"/>
      <c r="K414" s="98"/>
      <c r="L414" s="115"/>
      <c r="M414" s="98"/>
      <c r="N414" s="114"/>
      <c r="V414" s="94"/>
      <c r="W414" s="76"/>
      <c r="X414" s="76"/>
      <c r="AA414" s="66" t="s">
        <v>158</v>
      </c>
      <c r="AC414" s="76"/>
      <c r="AE414" s="93"/>
      <c r="AF414" s="76"/>
      <c r="AH414" s="76"/>
    </row>
    <row r="415" spans="1:34" s="65" customFormat="1" ht="12" x14ac:dyDescent="0.2">
      <c r="A415" s="116"/>
      <c r="B415" s="83"/>
      <c r="C415" s="429" t="s">
        <v>157</v>
      </c>
      <c r="D415" s="429"/>
      <c r="E415" s="429"/>
      <c r="F415" s="113"/>
      <c r="G415" s="113"/>
      <c r="H415" s="113"/>
      <c r="I415" s="113"/>
      <c r="J415" s="118">
        <v>10923.46</v>
      </c>
      <c r="K415" s="113"/>
      <c r="L415" s="118">
        <v>147.47999999999999</v>
      </c>
      <c r="M415" s="113"/>
      <c r="N415" s="117"/>
      <c r="V415" s="94"/>
      <c r="W415" s="76"/>
      <c r="X415" s="76"/>
      <c r="AB415" s="66" t="s">
        <v>157</v>
      </c>
      <c r="AC415" s="76"/>
      <c r="AE415" s="93"/>
      <c r="AF415" s="76"/>
      <c r="AH415" s="76"/>
    </row>
    <row r="416" spans="1:34" s="65" customFormat="1" ht="12" x14ac:dyDescent="0.2">
      <c r="A416" s="116"/>
      <c r="B416" s="83"/>
      <c r="C416" s="421" t="s">
        <v>156</v>
      </c>
      <c r="D416" s="421"/>
      <c r="E416" s="421"/>
      <c r="F416" s="98"/>
      <c r="G416" s="98"/>
      <c r="H416" s="98"/>
      <c r="I416" s="98"/>
      <c r="J416" s="115"/>
      <c r="K416" s="98"/>
      <c r="L416" s="115">
        <v>11.56</v>
      </c>
      <c r="M416" s="98"/>
      <c r="N416" s="114">
        <v>230</v>
      </c>
      <c r="V416" s="94"/>
      <c r="W416" s="76"/>
      <c r="X416" s="76"/>
      <c r="AA416" s="66" t="s">
        <v>156</v>
      </c>
      <c r="AC416" s="76"/>
      <c r="AE416" s="93"/>
      <c r="AF416" s="76"/>
      <c r="AH416" s="76"/>
    </row>
    <row r="417" spans="1:34" s="65" customFormat="1" ht="33.75" x14ac:dyDescent="0.2">
      <c r="A417" s="116"/>
      <c r="B417" s="83" t="s">
        <v>574</v>
      </c>
      <c r="C417" s="421" t="s">
        <v>571</v>
      </c>
      <c r="D417" s="421"/>
      <c r="E417" s="421"/>
      <c r="F417" s="98" t="s">
        <v>149</v>
      </c>
      <c r="G417" s="98" t="s">
        <v>573</v>
      </c>
      <c r="H417" s="98" t="s">
        <v>153</v>
      </c>
      <c r="I417" s="98" t="s">
        <v>572</v>
      </c>
      <c r="J417" s="115"/>
      <c r="K417" s="98"/>
      <c r="L417" s="115">
        <v>11.24</v>
      </c>
      <c r="M417" s="98"/>
      <c r="N417" s="114">
        <v>224</v>
      </c>
      <c r="V417" s="94"/>
      <c r="W417" s="76"/>
      <c r="X417" s="76"/>
      <c r="AA417" s="66" t="s">
        <v>571</v>
      </c>
      <c r="AC417" s="76"/>
      <c r="AE417" s="93"/>
      <c r="AF417" s="76"/>
      <c r="AH417" s="76"/>
    </row>
    <row r="418" spans="1:34" s="65" customFormat="1" ht="33.75" x14ac:dyDescent="0.2">
      <c r="A418" s="116"/>
      <c r="B418" s="83" t="s">
        <v>570</v>
      </c>
      <c r="C418" s="421" t="s">
        <v>569</v>
      </c>
      <c r="D418" s="421"/>
      <c r="E418" s="421"/>
      <c r="F418" s="98" t="s">
        <v>149</v>
      </c>
      <c r="G418" s="98" t="s">
        <v>346</v>
      </c>
      <c r="H418" s="98" t="s">
        <v>147</v>
      </c>
      <c r="I418" s="98" t="s">
        <v>484</v>
      </c>
      <c r="J418" s="115"/>
      <c r="K418" s="98"/>
      <c r="L418" s="115">
        <v>5.4</v>
      </c>
      <c r="M418" s="98"/>
      <c r="N418" s="114">
        <v>108</v>
      </c>
      <c r="V418" s="94"/>
      <c r="W418" s="76"/>
      <c r="X418" s="76"/>
      <c r="AA418" s="66" t="s">
        <v>569</v>
      </c>
      <c r="AC418" s="76"/>
      <c r="AE418" s="93"/>
      <c r="AF418" s="76"/>
      <c r="AH418" s="76"/>
    </row>
    <row r="419" spans="1:34" s="65" customFormat="1" ht="12" x14ac:dyDescent="0.2">
      <c r="A419" s="112"/>
      <c r="B419" s="74"/>
      <c r="C419" s="422" t="s">
        <v>144</v>
      </c>
      <c r="D419" s="422"/>
      <c r="E419" s="422"/>
      <c r="F419" s="101"/>
      <c r="G419" s="101"/>
      <c r="H419" s="101"/>
      <c r="I419" s="101"/>
      <c r="J419" s="102"/>
      <c r="K419" s="101"/>
      <c r="L419" s="102">
        <v>164.12</v>
      </c>
      <c r="M419" s="113"/>
      <c r="N419" s="100"/>
      <c r="V419" s="94"/>
      <c r="W419" s="76"/>
      <c r="X419" s="76"/>
      <c r="AC419" s="76" t="s">
        <v>144</v>
      </c>
      <c r="AE419" s="93"/>
      <c r="AF419" s="76"/>
      <c r="AH419" s="76"/>
    </row>
    <row r="420" spans="1:34" s="65" customFormat="1" ht="45" x14ac:dyDescent="0.2">
      <c r="A420" s="104" t="s">
        <v>568</v>
      </c>
      <c r="B420" s="103" t="s">
        <v>287</v>
      </c>
      <c r="C420" s="422" t="s">
        <v>566</v>
      </c>
      <c r="D420" s="422"/>
      <c r="E420" s="422"/>
      <c r="F420" s="101" t="s">
        <v>286</v>
      </c>
      <c r="G420" s="101"/>
      <c r="H420" s="101"/>
      <c r="I420" s="101" t="s">
        <v>567</v>
      </c>
      <c r="J420" s="102"/>
      <c r="K420" s="101"/>
      <c r="L420" s="102"/>
      <c r="M420" s="101"/>
      <c r="N420" s="100"/>
      <c r="V420" s="94"/>
      <c r="W420" s="76"/>
      <c r="X420" s="76" t="s">
        <v>566</v>
      </c>
      <c r="AC420" s="76"/>
      <c r="AE420" s="93"/>
      <c r="AF420" s="76"/>
      <c r="AH420" s="76"/>
    </row>
    <row r="421" spans="1:34" s="65" customFormat="1" ht="12" x14ac:dyDescent="0.2">
      <c r="A421" s="106"/>
      <c r="B421" s="105"/>
      <c r="C421" s="421" t="s">
        <v>565</v>
      </c>
      <c r="D421" s="421"/>
      <c r="E421" s="421"/>
      <c r="F421" s="421"/>
      <c r="G421" s="421"/>
      <c r="H421" s="421"/>
      <c r="I421" s="421"/>
      <c r="J421" s="421"/>
      <c r="K421" s="421"/>
      <c r="L421" s="421"/>
      <c r="M421" s="421"/>
      <c r="N421" s="423"/>
      <c r="V421" s="94"/>
      <c r="W421" s="76"/>
      <c r="X421" s="76"/>
      <c r="Y421" s="66" t="s">
        <v>565</v>
      </c>
      <c r="AC421" s="76"/>
      <c r="AE421" s="93"/>
      <c r="AF421" s="76"/>
      <c r="AH421" s="76"/>
    </row>
    <row r="422" spans="1:34" s="65" customFormat="1" ht="22.5" x14ac:dyDescent="0.2">
      <c r="A422" s="122"/>
      <c r="B422" s="83" t="s">
        <v>186</v>
      </c>
      <c r="C422" s="421" t="s">
        <v>185</v>
      </c>
      <c r="D422" s="421"/>
      <c r="E422" s="421"/>
      <c r="F422" s="421"/>
      <c r="G422" s="421"/>
      <c r="H422" s="421"/>
      <c r="I422" s="421"/>
      <c r="J422" s="421"/>
      <c r="K422" s="421"/>
      <c r="L422" s="421"/>
      <c r="M422" s="421"/>
      <c r="N422" s="423"/>
      <c r="V422" s="94"/>
      <c r="W422" s="76"/>
      <c r="X422" s="76"/>
      <c r="AC422" s="76"/>
      <c r="AD422" s="66" t="s">
        <v>185</v>
      </c>
      <c r="AE422" s="93"/>
      <c r="AF422" s="76"/>
      <c r="AH422" s="76"/>
    </row>
    <row r="423" spans="1:34" s="65" customFormat="1" ht="33.75" x14ac:dyDescent="0.2">
      <c r="A423" s="122"/>
      <c r="B423" s="83" t="s">
        <v>184</v>
      </c>
      <c r="C423" s="421" t="s">
        <v>183</v>
      </c>
      <c r="D423" s="421"/>
      <c r="E423" s="421"/>
      <c r="F423" s="421"/>
      <c r="G423" s="421"/>
      <c r="H423" s="421"/>
      <c r="I423" s="421"/>
      <c r="J423" s="421"/>
      <c r="K423" s="421"/>
      <c r="L423" s="421"/>
      <c r="M423" s="421"/>
      <c r="N423" s="423"/>
      <c r="V423" s="94"/>
      <c r="W423" s="76"/>
      <c r="X423" s="76"/>
      <c r="AC423" s="76"/>
      <c r="AD423" s="66" t="s">
        <v>183</v>
      </c>
      <c r="AE423" s="93"/>
      <c r="AF423" s="76"/>
      <c r="AH423" s="76"/>
    </row>
    <row r="424" spans="1:34" s="65" customFormat="1" ht="12" x14ac:dyDescent="0.2">
      <c r="A424" s="116"/>
      <c r="B424" s="83" t="s">
        <v>168</v>
      </c>
      <c r="C424" s="421" t="s">
        <v>181</v>
      </c>
      <c r="D424" s="421"/>
      <c r="E424" s="421"/>
      <c r="F424" s="98"/>
      <c r="G424" s="98"/>
      <c r="H424" s="98"/>
      <c r="I424" s="98"/>
      <c r="J424" s="115">
        <v>934.7</v>
      </c>
      <c r="K424" s="98" t="s">
        <v>182</v>
      </c>
      <c r="L424" s="115">
        <v>23.22</v>
      </c>
      <c r="M424" s="98" t="s">
        <v>176</v>
      </c>
      <c r="N424" s="114">
        <v>463</v>
      </c>
      <c r="V424" s="94"/>
      <c r="W424" s="76"/>
      <c r="X424" s="76"/>
      <c r="Z424" s="66" t="s">
        <v>181</v>
      </c>
      <c r="AC424" s="76"/>
      <c r="AE424" s="93"/>
      <c r="AF424" s="76"/>
      <c r="AH424" s="76"/>
    </row>
    <row r="425" spans="1:34" s="65" customFormat="1" ht="12" x14ac:dyDescent="0.2">
      <c r="A425" s="116"/>
      <c r="B425" s="83" t="s">
        <v>180</v>
      </c>
      <c r="C425" s="421" t="s">
        <v>179</v>
      </c>
      <c r="D425" s="421"/>
      <c r="E425" s="421"/>
      <c r="F425" s="98"/>
      <c r="G425" s="98"/>
      <c r="H425" s="98"/>
      <c r="I425" s="98"/>
      <c r="J425" s="115">
        <v>26.37</v>
      </c>
      <c r="K425" s="98" t="s">
        <v>177</v>
      </c>
      <c r="L425" s="115">
        <v>0.71</v>
      </c>
      <c r="M425" s="98"/>
      <c r="N425" s="114"/>
      <c r="V425" s="94"/>
      <c r="W425" s="76"/>
      <c r="X425" s="76"/>
      <c r="Z425" s="66" t="s">
        <v>179</v>
      </c>
      <c r="AC425" s="76"/>
      <c r="AE425" s="93"/>
      <c r="AF425" s="76"/>
      <c r="AH425" s="76"/>
    </row>
    <row r="426" spans="1:34" s="65" customFormat="1" ht="12" x14ac:dyDescent="0.2">
      <c r="A426" s="116"/>
      <c r="B426" s="83" t="s">
        <v>178</v>
      </c>
      <c r="C426" s="421" t="s">
        <v>175</v>
      </c>
      <c r="D426" s="421"/>
      <c r="E426" s="421"/>
      <c r="F426" s="98"/>
      <c r="G426" s="98"/>
      <c r="H426" s="98"/>
      <c r="I426" s="98"/>
      <c r="J426" s="115">
        <v>2.62</v>
      </c>
      <c r="K426" s="98" t="s">
        <v>177</v>
      </c>
      <c r="L426" s="115">
        <v>7.0000000000000007E-2</v>
      </c>
      <c r="M426" s="98" t="s">
        <v>176</v>
      </c>
      <c r="N426" s="114">
        <v>1</v>
      </c>
      <c r="V426" s="94"/>
      <c r="W426" s="76"/>
      <c r="X426" s="76"/>
      <c r="Z426" s="66" t="s">
        <v>175</v>
      </c>
      <c r="AC426" s="76"/>
      <c r="AE426" s="93"/>
      <c r="AF426" s="76"/>
      <c r="AH426" s="76"/>
    </row>
    <row r="427" spans="1:34" s="65" customFormat="1" ht="12" x14ac:dyDescent="0.2">
      <c r="A427" s="116"/>
      <c r="B427" s="83" t="s">
        <v>174</v>
      </c>
      <c r="C427" s="421" t="s">
        <v>173</v>
      </c>
      <c r="D427" s="421"/>
      <c r="E427" s="421"/>
      <c r="F427" s="98"/>
      <c r="G427" s="98"/>
      <c r="H427" s="98"/>
      <c r="I427" s="98"/>
      <c r="J427" s="115">
        <v>12877.43</v>
      </c>
      <c r="K427" s="98"/>
      <c r="L427" s="115">
        <v>231.79</v>
      </c>
      <c r="M427" s="98"/>
      <c r="N427" s="114"/>
      <c r="V427" s="94"/>
      <c r="W427" s="76"/>
      <c r="X427" s="76"/>
      <c r="Z427" s="66" t="s">
        <v>173</v>
      </c>
      <c r="AC427" s="76"/>
      <c r="AE427" s="93"/>
      <c r="AF427" s="76"/>
      <c r="AH427" s="76"/>
    </row>
    <row r="428" spans="1:34" s="65" customFormat="1" ht="12" x14ac:dyDescent="0.2">
      <c r="A428" s="116"/>
      <c r="B428" s="83"/>
      <c r="C428" s="421" t="s">
        <v>163</v>
      </c>
      <c r="D428" s="421"/>
      <c r="E428" s="421"/>
      <c r="F428" s="98" t="s">
        <v>162</v>
      </c>
      <c r="G428" s="98" t="s">
        <v>282</v>
      </c>
      <c r="H428" s="98" t="s">
        <v>165</v>
      </c>
      <c r="I428" s="98" t="s">
        <v>564</v>
      </c>
      <c r="J428" s="115"/>
      <c r="K428" s="98"/>
      <c r="L428" s="115"/>
      <c r="M428" s="98"/>
      <c r="N428" s="114"/>
      <c r="V428" s="94"/>
      <c r="W428" s="76"/>
      <c r="X428" s="76"/>
      <c r="AA428" s="66" t="s">
        <v>163</v>
      </c>
      <c r="AC428" s="76"/>
      <c r="AE428" s="93"/>
      <c r="AF428" s="76"/>
      <c r="AH428" s="76"/>
    </row>
    <row r="429" spans="1:34" s="65" customFormat="1" ht="12" x14ac:dyDescent="0.2">
      <c r="A429" s="116"/>
      <c r="B429" s="83"/>
      <c r="C429" s="421" t="s">
        <v>158</v>
      </c>
      <c r="D429" s="421"/>
      <c r="E429" s="421"/>
      <c r="F429" s="98" t="s">
        <v>162</v>
      </c>
      <c r="G429" s="98" t="s">
        <v>280</v>
      </c>
      <c r="H429" s="98" t="s">
        <v>160</v>
      </c>
      <c r="I429" s="98" t="s">
        <v>563</v>
      </c>
      <c r="J429" s="115"/>
      <c r="K429" s="98"/>
      <c r="L429" s="115"/>
      <c r="M429" s="98"/>
      <c r="N429" s="114"/>
      <c r="V429" s="94"/>
      <c r="W429" s="76"/>
      <c r="X429" s="76"/>
      <c r="AA429" s="66" t="s">
        <v>158</v>
      </c>
      <c r="AC429" s="76"/>
      <c r="AE429" s="93"/>
      <c r="AF429" s="76"/>
      <c r="AH429" s="76"/>
    </row>
    <row r="430" spans="1:34" s="65" customFormat="1" ht="12" x14ac:dyDescent="0.2">
      <c r="A430" s="116"/>
      <c r="B430" s="83"/>
      <c r="C430" s="429" t="s">
        <v>157</v>
      </c>
      <c r="D430" s="429"/>
      <c r="E430" s="429"/>
      <c r="F430" s="113"/>
      <c r="G430" s="113"/>
      <c r="H430" s="113"/>
      <c r="I430" s="113"/>
      <c r="J430" s="118">
        <v>13838.5</v>
      </c>
      <c r="K430" s="113"/>
      <c r="L430" s="118">
        <v>255.72</v>
      </c>
      <c r="M430" s="113"/>
      <c r="N430" s="117"/>
      <c r="V430" s="94"/>
      <c r="W430" s="76"/>
      <c r="X430" s="76"/>
      <c r="AB430" s="66" t="s">
        <v>157</v>
      </c>
      <c r="AC430" s="76"/>
      <c r="AE430" s="93"/>
      <c r="AF430" s="76"/>
      <c r="AH430" s="76"/>
    </row>
    <row r="431" spans="1:34" s="65" customFormat="1" ht="12" x14ac:dyDescent="0.2">
      <c r="A431" s="116"/>
      <c r="B431" s="83"/>
      <c r="C431" s="421" t="s">
        <v>156</v>
      </c>
      <c r="D431" s="421"/>
      <c r="E431" s="421"/>
      <c r="F431" s="98"/>
      <c r="G431" s="98"/>
      <c r="H431" s="98"/>
      <c r="I431" s="98"/>
      <c r="J431" s="115"/>
      <c r="K431" s="98"/>
      <c r="L431" s="115">
        <v>23.29</v>
      </c>
      <c r="M431" s="98"/>
      <c r="N431" s="114">
        <v>464</v>
      </c>
      <c r="V431" s="94"/>
      <c r="W431" s="76"/>
      <c r="X431" s="76"/>
      <c r="AA431" s="66" t="s">
        <v>156</v>
      </c>
      <c r="AC431" s="76"/>
      <c r="AE431" s="93"/>
      <c r="AF431" s="76"/>
      <c r="AH431" s="76"/>
    </row>
    <row r="432" spans="1:34" s="65" customFormat="1" ht="33.75" x14ac:dyDescent="0.2">
      <c r="A432" s="116"/>
      <c r="B432" s="83" t="s">
        <v>201</v>
      </c>
      <c r="C432" s="421" t="s">
        <v>198</v>
      </c>
      <c r="D432" s="421"/>
      <c r="E432" s="421"/>
      <c r="F432" s="98" t="s">
        <v>149</v>
      </c>
      <c r="G432" s="98" t="s">
        <v>200</v>
      </c>
      <c r="H432" s="98" t="s">
        <v>153</v>
      </c>
      <c r="I432" s="98" t="s">
        <v>199</v>
      </c>
      <c r="J432" s="115"/>
      <c r="K432" s="98"/>
      <c r="L432" s="115">
        <v>22.85</v>
      </c>
      <c r="M432" s="98"/>
      <c r="N432" s="114">
        <v>455</v>
      </c>
      <c r="V432" s="94"/>
      <c r="W432" s="76"/>
      <c r="X432" s="76"/>
      <c r="AA432" s="66" t="s">
        <v>198</v>
      </c>
      <c r="AC432" s="76"/>
      <c r="AE432" s="93"/>
      <c r="AF432" s="76"/>
      <c r="AH432" s="76"/>
    </row>
    <row r="433" spans="1:34" s="65" customFormat="1" ht="33.75" x14ac:dyDescent="0.2">
      <c r="A433" s="116"/>
      <c r="B433" s="83" t="s">
        <v>197</v>
      </c>
      <c r="C433" s="421" t="s">
        <v>194</v>
      </c>
      <c r="D433" s="421"/>
      <c r="E433" s="421"/>
      <c r="F433" s="98" t="s">
        <v>149</v>
      </c>
      <c r="G433" s="98" t="s">
        <v>196</v>
      </c>
      <c r="H433" s="98" t="s">
        <v>147</v>
      </c>
      <c r="I433" s="98" t="s">
        <v>195</v>
      </c>
      <c r="J433" s="115"/>
      <c r="K433" s="98"/>
      <c r="L433" s="115">
        <v>11.28</v>
      </c>
      <c r="M433" s="98"/>
      <c r="N433" s="114">
        <v>225</v>
      </c>
      <c r="V433" s="94"/>
      <c r="W433" s="76"/>
      <c r="X433" s="76"/>
      <c r="AA433" s="66" t="s">
        <v>194</v>
      </c>
      <c r="AC433" s="76"/>
      <c r="AE433" s="93"/>
      <c r="AF433" s="76"/>
      <c r="AH433" s="76"/>
    </row>
    <row r="434" spans="1:34" s="65" customFormat="1" ht="12" x14ac:dyDescent="0.2">
      <c r="A434" s="112"/>
      <c r="B434" s="74"/>
      <c r="C434" s="422" t="s">
        <v>144</v>
      </c>
      <c r="D434" s="422"/>
      <c r="E434" s="422"/>
      <c r="F434" s="101"/>
      <c r="G434" s="101"/>
      <c r="H434" s="101"/>
      <c r="I434" s="101"/>
      <c r="J434" s="102"/>
      <c r="K434" s="101"/>
      <c r="L434" s="102">
        <v>289.85000000000002</v>
      </c>
      <c r="M434" s="113"/>
      <c r="N434" s="100"/>
      <c r="V434" s="94"/>
      <c r="W434" s="76"/>
      <c r="X434" s="76"/>
      <c r="AC434" s="76" t="s">
        <v>144</v>
      </c>
      <c r="AE434" s="93"/>
      <c r="AF434" s="76"/>
      <c r="AH434" s="76"/>
    </row>
    <row r="435" spans="1:34" s="65" customFormat="1" ht="1.5" customHeight="1" x14ac:dyDescent="0.2">
      <c r="A435" s="99"/>
      <c r="B435" s="74"/>
      <c r="C435" s="74"/>
      <c r="D435" s="74"/>
      <c r="E435" s="74"/>
      <c r="F435" s="99"/>
      <c r="G435" s="99"/>
      <c r="H435" s="99"/>
      <c r="I435" s="99"/>
      <c r="J435" s="75"/>
      <c r="K435" s="99"/>
      <c r="L435" s="75"/>
      <c r="M435" s="98"/>
      <c r="N435" s="75"/>
      <c r="V435" s="94"/>
      <c r="W435" s="76"/>
      <c r="X435" s="76"/>
      <c r="AC435" s="76"/>
      <c r="AE435" s="93"/>
      <c r="AF435" s="76"/>
      <c r="AH435" s="76"/>
    </row>
    <row r="436" spans="1:34" s="65" customFormat="1" ht="12" x14ac:dyDescent="0.2">
      <c r="A436" s="88"/>
      <c r="B436" s="87"/>
      <c r="C436" s="422" t="s">
        <v>562</v>
      </c>
      <c r="D436" s="422"/>
      <c r="E436" s="422"/>
      <c r="F436" s="422"/>
      <c r="G436" s="422"/>
      <c r="H436" s="422"/>
      <c r="I436" s="422"/>
      <c r="J436" s="422"/>
      <c r="K436" s="422"/>
      <c r="L436" s="86"/>
      <c r="M436" s="97"/>
      <c r="N436" s="84"/>
      <c r="V436" s="94"/>
      <c r="W436" s="76"/>
      <c r="X436" s="76"/>
      <c r="AC436" s="76"/>
      <c r="AE436" s="93"/>
      <c r="AF436" s="76" t="s">
        <v>562</v>
      </c>
      <c r="AH436" s="76"/>
    </row>
    <row r="437" spans="1:34" s="65" customFormat="1" ht="12" x14ac:dyDescent="0.2">
      <c r="A437" s="79"/>
      <c r="B437" s="83"/>
      <c r="C437" s="421" t="s">
        <v>120</v>
      </c>
      <c r="D437" s="421"/>
      <c r="E437" s="421"/>
      <c r="F437" s="421"/>
      <c r="G437" s="421"/>
      <c r="H437" s="421"/>
      <c r="I437" s="421"/>
      <c r="J437" s="421"/>
      <c r="K437" s="421"/>
      <c r="L437" s="82">
        <v>723.46</v>
      </c>
      <c r="M437" s="96"/>
      <c r="N437" s="80"/>
      <c r="V437" s="94"/>
      <c r="W437" s="76"/>
      <c r="X437" s="76"/>
      <c r="AC437" s="76"/>
      <c r="AE437" s="93"/>
      <c r="AF437" s="76"/>
      <c r="AG437" s="66" t="s">
        <v>120</v>
      </c>
      <c r="AH437" s="76"/>
    </row>
    <row r="438" spans="1:34" s="65" customFormat="1" ht="12" x14ac:dyDescent="0.2">
      <c r="A438" s="79"/>
      <c r="B438" s="83"/>
      <c r="C438" s="421" t="s">
        <v>103</v>
      </c>
      <c r="D438" s="421"/>
      <c r="E438" s="421"/>
      <c r="F438" s="421"/>
      <c r="G438" s="421"/>
      <c r="H438" s="421"/>
      <c r="I438" s="421"/>
      <c r="J438" s="421"/>
      <c r="K438" s="421"/>
      <c r="L438" s="82"/>
      <c r="M438" s="96"/>
      <c r="N438" s="80"/>
      <c r="V438" s="94"/>
      <c r="W438" s="76"/>
      <c r="X438" s="76"/>
      <c r="AC438" s="76"/>
      <c r="AE438" s="93"/>
      <c r="AF438" s="76"/>
      <c r="AG438" s="66" t="s">
        <v>103</v>
      </c>
      <c r="AH438" s="76"/>
    </row>
    <row r="439" spans="1:34" s="65" customFormat="1" ht="12" x14ac:dyDescent="0.2">
      <c r="A439" s="79"/>
      <c r="B439" s="83"/>
      <c r="C439" s="421" t="s">
        <v>119</v>
      </c>
      <c r="D439" s="421"/>
      <c r="E439" s="421"/>
      <c r="F439" s="421"/>
      <c r="G439" s="421"/>
      <c r="H439" s="421"/>
      <c r="I439" s="421"/>
      <c r="J439" s="421"/>
      <c r="K439" s="421"/>
      <c r="L439" s="82">
        <v>123.38</v>
      </c>
      <c r="M439" s="96"/>
      <c r="N439" s="80"/>
      <c r="V439" s="94"/>
      <c r="W439" s="76"/>
      <c r="X439" s="76"/>
      <c r="AC439" s="76"/>
      <c r="AE439" s="93"/>
      <c r="AF439" s="76"/>
      <c r="AG439" s="66" t="s">
        <v>119</v>
      </c>
      <c r="AH439" s="76"/>
    </row>
    <row r="440" spans="1:34" s="65" customFormat="1" ht="12" x14ac:dyDescent="0.2">
      <c r="A440" s="79"/>
      <c r="B440" s="83"/>
      <c r="C440" s="421" t="s">
        <v>118</v>
      </c>
      <c r="D440" s="421"/>
      <c r="E440" s="421"/>
      <c r="F440" s="421"/>
      <c r="G440" s="421"/>
      <c r="H440" s="421"/>
      <c r="I440" s="421"/>
      <c r="J440" s="421"/>
      <c r="K440" s="421"/>
      <c r="L440" s="82">
        <v>4.4400000000000004</v>
      </c>
      <c r="M440" s="96"/>
      <c r="N440" s="80"/>
      <c r="V440" s="94"/>
      <c r="W440" s="76"/>
      <c r="X440" s="76"/>
      <c r="AC440" s="76"/>
      <c r="AE440" s="93"/>
      <c r="AF440" s="76"/>
      <c r="AG440" s="66" t="s">
        <v>118</v>
      </c>
      <c r="AH440" s="76"/>
    </row>
    <row r="441" spans="1:34" s="65" customFormat="1" ht="12" x14ac:dyDescent="0.2">
      <c r="A441" s="79"/>
      <c r="B441" s="83"/>
      <c r="C441" s="421" t="s">
        <v>117</v>
      </c>
      <c r="D441" s="421"/>
      <c r="E441" s="421"/>
      <c r="F441" s="421"/>
      <c r="G441" s="421"/>
      <c r="H441" s="421"/>
      <c r="I441" s="421"/>
      <c r="J441" s="421"/>
      <c r="K441" s="421"/>
      <c r="L441" s="82">
        <v>0.26</v>
      </c>
      <c r="M441" s="96"/>
      <c r="N441" s="80"/>
      <c r="V441" s="94"/>
      <c r="W441" s="76"/>
      <c r="X441" s="76"/>
      <c r="AC441" s="76"/>
      <c r="AE441" s="93"/>
      <c r="AF441" s="76"/>
      <c r="AG441" s="66" t="s">
        <v>117</v>
      </c>
      <c r="AH441" s="76"/>
    </row>
    <row r="442" spans="1:34" s="65" customFormat="1" ht="12" x14ac:dyDescent="0.2">
      <c r="A442" s="79"/>
      <c r="B442" s="83"/>
      <c r="C442" s="421" t="s">
        <v>116</v>
      </c>
      <c r="D442" s="421"/>
      <c r="E442" s="421"/>
      <c r="F442" s="421"/>
      <c r="G442" s="421"/>
      <c r="H442" s="421"/>
      <c r="I442" s="421"/>
      <c r="J442" s="421"/>
      <c r="K442" s="421"/>
      <c r="L442" s="82">
        <v>595.64</v>
      </c>
      <c r="M442" s="96"/>
      <c r="N442" s="80"/>
      <c r="V442" s="94"/>
      <c r="W442" s="76"/>
      <c r="X442" s="76"/>
      <c r="AC442" s="76"/>
      <c r="AE442" s="93"/>
      <c r="AF442" s="76"/>
      <c r="AG442" s="66" t="s">
        <v>116</v>
      </c>
      <c r="AH442" s="76"/>
    </row>
    <row r="443" spans="1:34" s="65" customFormat="1" ht="12" x14ac:dyDescent="0.2">
      <c r="A443" s="79"/>
      <c r="B443" s="83"/>
      <c r="C443" s="421" t="s">
        <v>115</v>
      </c>
      <c r="D443" s="421"/>
      <c r="E443" s="421"/>
      <c r="F443" s="421"/>
      <c r="G443" s="421"/>
      <c r="H443" s="421"/>
      <c r="I443" s="421"/>
      <c r="J443" s="421"/>
      <c r="K443" s="421"/>
      <c r="L443" s="82">
        <v>905.99</v>
      </c>
      <c r="M443" s="96"/>
      <c r="N443" s="80"/>
      <c r="V443" s="94"/>
      <c r="W443" s="76"/>
      <c r="X443" s="76"/>
      <c r="AC443" s="76"/>
      <c r="AE443" s="93"/>
      <c r="AF443" s="76"/>
      <c r="AG443" s="66" t="s">
        <v>115</v>
      </c>
      <c r="AH443" s="76"/>
    </row>
    <row r="444" spans="1:34" s="65" customFormat="1" ht="12" x14ac:dyDescent="0.2">
      <c r="A444" s="79"/>
      <c r="B444" s="83"/>
      <c r="C444" s="421" t="s">
        <v>103</v>
      </c>
      <c r="D444" s="421"/>
      <c r="E444" s="421"/>
      <c r="F444" s="421"/>
      <c r="G444" s="421"/>
      <c r="H444" s="421"/>
      <c r="I444" s="421"/>
      <c r="J444" s="421"/>
      <c r="K444" s="421"/>
      <c r="L444" s="82"/>
      <c r="M444" s="96"/>
      <c r="N444" s="80"/>
      <c r="V444" s="94"/>
      <c r="W444" s="76"/>
      <c r="X444" s="76"/>
      <c r="AC444" s="76"/>
      <c r="AE444" s="93"/>
      <c r="AF444" s="76"/>
      <c r="AG444" s="66" t="s">
        <v>103</v>
      </c>
      <c r="AH444" s="76"/>
    </row>
    <row r="445" spans="1:34" s="65" customFormat="1" ht="12" x14ac:dyDescent="0.2">
      <c r="A445" s="79"/>
      <c r="B445" s="83"/>
      <c r="C445" s="421" t="s">
        <v>102</v>
      </c>
      <c r="D445" s="421"/>
      <c r="E445" s="421"/>
      <c r="F445" s="421"/>
      <c r="G445" s="421"/>
      <c r="H445" s="421"/>
      <c r="I445" s="421"/>
      <c r="J445" s="421"/>
      <c r="K445" s="421"/>
      <c r="L445" s="82">
        <v>123.38</v>
      </c>
      <c r="M445" s="96"/>
      <c r="N445" s="80"/>
      <c r="V445" s="94"/>
      <c r="W445" s="76"/>
      <c r="X445" s="76"/>
      <c r="AC445" s="76"/>
      <c r="AE445" s="93"/>
      <c r="AF445" s="76"/>
      <c r="AG445" s="66" t="s">
        <v>102</v>
      </c>
      <c r="AH445" s="76"/>
    </row>
    <row r="446" spans="1:34" s="65" customFormat="1" ht="12" x14ac:dyDescent="0.2">
      <c r="A446" s="79"/>
      <c r="B446" s="83"/>
      <c r="C446" s="421" t="s">
        <v>135</v>
      </c>
      <c r="D446" s="421"/>
      <c r="E446" s="421"/>
      <c r="F446" s="421"/>
      <c r="G446" s="421"/>
      <c r="H446" s="421"/>
      <c r="I446" s="421"/>
      <c r="J446" s="421"/>
      <c r="K446" s="421"/>
      <c r="L446" s="82">
        <v>4.4400000000000004</v>
      </c>
      <c r="M446" s="96"/>
      <c r="N446" s="80"/>
      <c r="V446" s="94"/>
      <c r="W446" s="76"/>
      <c r="X446" s="76"/>
      <c r="AC446" s="76"/>
      <c r="AE446" s="93"/>
      <c r="AF446" s="76"/>
      <c r="AG446" s="66" t="s">
        <v>135</v>
      </c>
      <c r="AH446" s="76"/>
    </row>
    <row r="447" spans="1:34" s="65" customFormat="1" ht="12" x14ac:dyDescent="0.2">
      <c r="A447" s="79"/>
      <c r="B447" s="83"/>
      <c r="C447" s="421" t="s">
        <v>134</v>
      </c>
      <c r="D447" s="421"/>
      <c r="E447" s="421"/>
      <c r="F447" s="421"/>
      <c r="G447" s="421"/>
      <c r="H447" s="421"/>
      <c r="I447" s="421"/>
      <c r="J447" s="421"/>
      <c r="K447" s="421"/>
      <c r="L447" s="82">
        <v>0.26</v>
      </c>
      <c r="M447" s="96"/>
      <c r="N447" s="80"/>
      <c r="V447" s="94"/>
      <c r="W447" s="76"/>
      <c r="X447" s="76"/>
      <c r="AC447" s="76"/>
      <c r="AE447" s="93"/>
      <c r="AF447" s="76"/>
      <c r="AG447" s="66" t="s">
        <v>134</v>
      </c>
      <c r="AH447" s="76"/>
    </row>
    <row r="448" spans="1:34" s="65" customFormat="1" ht="12" x14ac:dyDescent="0.2">
      <c r="A448" s="79"/>
      <c r="B448" s="83"/>
      <c r="C448" s="421" t="s">
        <v>99</v>
      </c>
      <c r="D448" s="421"/>
      <c r="E448" s="421"/>
      <c r="F448" s="421"/>
      <c r="G448" s="421"/>
      <c r="H448" s="421"/>
      <c r="I448" s="421"/>
      <c r="J448" s="421"/>
      <c r="K448" s="421"/>
      <c r="L448" s="82">
        <v>595.64</v>
      </c>
      <c r="M448" s="96"/>
      <c r="N448" s="80"/>
      <c r="V448" s="94"/>
      <c r="W448" s="76"/>
      <c r="X448" s="76"/>
      <c r="AC448" s="76"/>
      <c r="AE448" s="93"/>
      <c r="AF448" s="76"/>
      <c r="AG448" s="66" t="s">
        <v>99</v>
      </c>
      <c r="AH448" s="76"/>
    </row>
    <row r="449" spans="1:34" s="65" customFormat="1" ht="12" x14ac:dyDescent="0.2">
      <c r="A449" s="79"/>
      <c r="B449" s="83"/>
      <c r="C449" s="421" t="s">
        <v>98</v>
      </c>
      <c r="D449" s="421"/>
      <c r="E449" s="421"/>
      <c r="F449" s="421"/>
      <c r="G449" s="421"/>
      <c r="H449" s="421"/>
      <c r="I449" s="421"/>
      <c r="J449" s="421"/>
      <c r="K449" s="421"/>
      <c r="L449" s="82">
        <v>117.92</v>
      </c>
      <c r="M449" s="96"/>
      <c r="N449" s="80"/>
      <c r="V449" s="94"/>
      <c r="W449" s="76"/>
      <c r="X449" s="76"/>
      <c r="AC449" s="76"/>
      <c r="AE449" s="93"/>
      <c r="AF449" s="76"/>
      <c r="AG449" s="66" t="s">
        <v>98</v>
      </c>
      <c r="AH449" s="76"/>
    </row>
    <row r="450" spans="1:34" s="65" customFormat="1" ht="12" x14ac:dyDescent="0.2">
      <c r="A450" s="79"/>
      <c r="B450" s="83"/>
      <c r="C450" s="421" t="s">
        <v>97</v>
      </c>
      <c r="D450" s="421"/>
      <c r="E450" s="421"/>
      <c r="F450" s="421"/>
      <c r="G450" s="421"/>
      <c r="H450" s="421"/>
      <c r="I450" s="421"/>
      <c r="J450" s="421"/>
      <c r="K450" s="421"/>
      <c r="L450" s="82">
        <v>64.61</v>
      </c>
      <c r="M450" s="96"/>
      <c r="N450" s="80"/>
      <c r="V450" s="94"/>
      <c r="W450" s="76"/>
      <c r="X450" s="76"/>
      <c r="AC450" s="76"/>
      <c r="AE450" s="93"/>
      <c r="AF450" s="76"/>
      <c r="AG450" s="66" t="s">
        <v>97</v>
      </c>
      <c r="AH450" s="76"/>
    </row>
    <row r="451" spans="1:34" s="65" customFormat="1" ht="12" x14ac:dyDescent="0.2">
      <c r="A451" s="79"/>
      <c r="B451" s="83"/>
      <c r="C451" s="421" t="s">
        <v>96</v>
      </c>
      <c r="D451" s="421"/>
      <c r="E451" s="421"/>
      <c r="F451" s="421"/>
      <c r="G451" s="421"/>
      <c r="H451" s="421"/>
      <c r="I451" s="421"/>
      <c r="J451" s="421"/>
      <c r="K451" s="421"/>
      <c r="L451" s="82">
        <v>123.64</v>
      </c>
      <c r="M451" s="96"/>
      <c r="N451" s="80"/>
      <c r="V451" s="94"/>
      <c r="W451" s="76"/>
      <c r="X451" s="76"/>
      <c r="AC451" s="76"/>
      <c r="AE451" s="93"/>
      <c r="AF451" s="76"/>
      <c r="AG451" s="66" t="s">
        <v>96</v>
      </c>
      <c r="AH451" s="76"/>
    </row>
    <row r="452" spans="1:34" s="65" customFormat="1" ht="12" x14ac:dyDescent="0.2">
      <c r="A452" s="79"/>
      <c r="B452" s="83"/>
      <c r="C452" s="421" t="s">
        <v>95</v>
      </c>
      <c r="D452" s="421"/>
      <c r="E452" s="421"/>
      <c r="F452" s="421"/>
      <c r="G452" s="421"/>
      <c r="H452" s="421"/>
      <c r="I452" s="421"/>
      <c r="J452" s="421"/>
      <c r="K452" s="421"/>
      <c r="L452" s="82">
        <v>117.92</v>
      </c>
      <c r="M452" s="96"/>
      <c r="N452" s="80"/>
      <c r="V452" s="94"/>
      <c r="W452" s="76"/>
      <c r="X452" s="76"/>
      <c r="AC452" s="76"/>
      <c r="AE452" s="93"/>
      <c r="AF452" s="76"/>
      <c r="AG452" s="66" t="s">
        <v>95</v>
      </c>
      <c r="AH452" s="76"/>
    </row>
    <row r="453" spans="1:34" s="65" customFormat="1" ht="12" x14ac:dyDescent="0.2">
      <c r="A453" s="79"/>
      <c r="B453" s="83"/>
      <c r="C453" s="421" t="s">
        <v>94</v>
      </c>
      <c r="D453" s="421"/>
      <c r="E453" s="421"/>
      <c r="F453" s="421"/>
      <c r="G453" s="421"/>
      <c r="H453" s="421"/>
      <c r="I453" s="421"/>
      <c r="J453" s="421"/>
      <c r="K453" s="421"/>
      <c r="L453" s="82">
        <v>64.61</v>
      </c>
      <c r="M453" s="96"/>
      <c r="N453" s="80"/>
      <c r="V453" s="94"/>
      <c r="W453" s="76"/>
      <c r="X453" s="76"/>
      <c r="AC453" s="76"/>
      <c r="AE453" s="93"/>
      <c r="AF453" s="76"/>
      <c r="AG453" s="66" t="s">
        <v>94</v>
      </c>
      <c r="AH453" s="76"/>
    </row>
    <row r="454" spans="1:34" s="65" customFormat="1" ht="12" x14ac:dyDescent="0.2">
      <c r="A454" s="79"/>
      <c r="B454" s="75"/>
      <c r="C454" s="424" t="s">
        <v>561</v>
      </c>
      <c r="D454" s="424"/>
      <c r="E454" s="424"/>
      <c r="F454" s="424"/>
      <c r="G454" s="424"/>
      <c r="H454" s="424"/>
      <c r="I454" s="424"/>
      <c r="J454" s="424"/>
      <c r="K454" s="424"/>
      <c r="L454" s="73">
        <v>905.99</v>
      </c>
      <c r="M454" s="72"/>
      <c r="N454" s="95"/>
      <c r="V454" s="94"/>
      <c r="W454" s="76"/>
      <c r="X454" s="76"/>
      <c r="AC454" s="76"/>
      <c r="AE454" s="93"/>
      <c r="AF454" s="76"/>
      <c r="AH454" s="76" t="s">
        <v>561</v>
      </c>
    </row>
    <row r="455" spans="1:34" s="65" customFormat="1" ht="12" x14ac:dyDescent="0.2">
      <c r="A455" s="425" t="s">
        <v>560</v>
      </c>
      <c r="B455" s="426"/>
      <c r="C455" s="426"/>
      <c r="D455" s="426"/>
      <c r="E455" s="426"/>
      <c r="F455" s="426"/>
      <c r="G455" s="426"/>
      <c r="H455" s="426"/>
      <c r="I455" s="426"/>
      <c r="J455" s="426"/>
      <c r="K455" s="426"/>
      <c r="L455" s="426"/>
      <c r="M455" s="426"/>
      <c r="N455" s="427"/>
      <c r="V455" s="94" t="s">
        <v>560</v>
      </c>
      <c r="W455" s="76"/>
      <c r="X455" s="76"/>
      <c r="AC455" s="76"/>
      <c r="AE455" s="93"/>
      <c r="AF455" s="76"/>
      <c r="AH455" s="76"/>
    </row>
    <row r="456" spans="1:34" s="65" customFormat="1" ht="12" x14ac:dyDescent="0.2">
      <c r="A456" s="430" t="s">
        <v>559</v>
      </c>
      <c r="B456" s="431"/>
      <c r="C456" s="431"/>
      <c r="D456" s="431"/>
      <c r="E456" s="431"/>
      <c r="F456" s="431"/>
      <c r="G456" s="431"/>
      <c r="H456" s="431"/>
      <c r="I456" s="431"/>
      <c r="J456" s="431"/>
      <c r="K456" s="431"/>
      <c r="L456" s="431"/>
      <c r="M456" s="431"/>
      <c r="N456" s="432"/>
      <c r="V456" s="94"/>
      <c r="W456" s="76" t="s">
        <v>559</v>
      </c>
      <c r="X456" s="76"/>
      <c r="AC456" s="76"/>
      <c r="AE456" s="93"/>
      <c r="AF456" s="76"/>
      <c r="AH456" s="76"/>
    </row>
    <row r="457" spans="1:34" s="65" customFormat="1" ht="33.75" x14ac:dyDescent="0.2">
      <c r="A457" s="104" t="s">
        <v>558</v>
      </c>
      <c r="B457" s="103" t="s">
        <v>557</v>
      </c>
      <c r="C457" s="422" t="s">
        <v>556</v>
      </c>
      <c r="D457" s="422"/>
      <c r="E457" s="422"/>
      <c r="F457" s="101" t="s">
        <v>286</v>
      </c>
      <c r="G457" s="101"/>
      <c r="H457" s="101"/>
      <c r="I457" s="101" t="s">
        <v>430</v>
      </c>
      <c r="J457" s="102"/>
      <c r="K457" s="101"/>
      <c r="L457" s="102"/>
      <c r="M457" s="101"/>
      <c r="N457" s="100"/>
      <c r="V457" s="94"/>
      <c r="W457" s="76"/>
      <c r="X457" s="76" t="s">
        <v>556</v>
      </c>
      <c r="AC457" s="76"/>
      <c r="AE457" s="93"/>
      <c r="AF457" s="76"/>
      <c r="AH457" s="76"/>
    </row>
    <row r="458" spans="1:34" s="65" customFormat="1" ht="12" x14ac:dyDescent="0.2">
      <c r="A458" s="106"/>
      <c r="B458" s="105"/>
      <c r="C458" s="421" t="s">
        <v>429</v>
      </c>
      <c r="D458" s="421"/>
      <c r="E458" s="421"/>
      <c r="F458" s="421"/>
      <c r="G458" s="421"/>
      <c r="H458" s="421"/>
      <c r="I458" s="421"/>
      <c r="J458" s="421"/>
      <c r="K458" s="421"/>
      <c r="L458" s="421"/>
      <c r="M458" s="421"/>
      <c r="N458" s="423"/>
      <c r="V458" s="94"/>
      <c r="W458" s="76"/>
      <c r="X458" s="76"/>
      <c r="Y458" s="66" t="s">
        <v>429</v>
      </c>
      <c r="AC458" s="76"/>
      <c r="AE458" s="93"/>
      <c r="AF458" s="76"/>
      <c r="AH458" s="76"/>
    </row>
    <row r="459" spans="1:34" s="65" customFormat="1" ht="12" x14ac:dyDescent="0.2">
      <c r="A459" s="116"/>
      <c r="B459" s="83" t="s">
        <v>168</v>
      </c>
      <c r="C459" s="421" t="s">
        <v>181</v>
      </c>
      <c r="D459" s="421"/>
      <c r="E459" s="421"/>
      <c r="F459" s="98"/>
      <c r="G459" s="98"/>
      <c r="H459" s="98"/>
      <c r="I459" s="98"/>
      <c r="J459" s="115">
        <v>109</v>
      </c>
      <c r="K459" s="98"/>
      <c r="L459" s="115">
        <v>376.05</v>
      </c>
      <c r="M459" s="98" t="s">
        <v>176</v>
      </c>
      <c r="N459" s="114">
        <v>7502</v>
      </c>
      <c r="V459" s="94"/>
      <c r="W459" s="76"/>
      <c r="X459" s="76"/>
      <c r="Z459" s="66" t="s">
        <v>181</v>
      </c>
      <c r="AC459" s="76"/>
      <c r="AE459" s="93"/>
      <c r="AF459" s="76"/>
      <c r="AH459" s="76"/>
    </row>
    <row r="460" spans="1:34" s="65" customFormat="1" ht="12" x14ac:dyDescent="0.2">
      <c r="A460" s="116"/>
      <c r="B460" s="83" t="s">
        <v>180</v>
      </c>
      <c r="C460" s="421" t="s">
        <v>179</v>
      </c>
      <c r="D460" s="421"/>
      <c r="E460" s="421"/>
      <c r="F460" s="98"/>
      <c r="G460" s="98"/>
      <c r="H460" s="98"/>
      <c r="I460" s="98"/>
      <c r="J460" s="115">
        <v>69.42</v>
      </c>
      <c r="K460" s="98"/>
      <c r="L460" s="115">
        <v>239.5</v>
      </c>
      <c r="M460" s="98"/>
      <c r="N460" s="114"/>
      <c r="V460" s="94"/>
      <c r="W460" s="76"/>
      <c r="X460" s="76"/>
      <c r="Z460" s="66" t="s">
        <v>179</v>
      </c>
      <c r="AC460" s="76"/>
      <c r="AE460" s="93"/>
      <c r="AF460" s="76"/>
      <c r="AH460" s="76"/>
    </row>
    <row r="461" spans="1:34" s="65" customFormat="1" ht="12" x14ac:dyDescent="0.2">
      <c r="A461" s="116"/>
      <c r="B461" s="83"/>
      <c r="C461" s="421" t="s">
        <v>163</v>
      </c>
      <c r="D461" s="421"/>
      <c r="E461" s="421"/>
      <c r="F461" s="98" t="s">
        <v>162</v>
      </c>
      <c r="G461" s="98" t="s">
        <v>555</v>
      </c>
      <c r="H461" s="98"/>
      <c r="I461" s="98" t="s">
        <v>554</v>
      </c>
      <c r="J461" s="115"/>
      <c r="K461" s="98"/>
      <c r="L461" s="115"/>
      <c r="M461" s="98"/>
      <c r="N461" s="114"/>
      <c r="V461" s="94"/>
      <c r="W461" s="76"/>
      <c r="X461" s="76"/>
      <c r="AA461" s="66" t="s">
        <v>163</v>
      </c>
      <c r="AC461" s="76"/>
      <c r="AE461" s="93"/>
      <c r="AF461" s="76"/>
      <c r="AH461" s="76"/>
    </row>
    <row r="462" spans="1:34" s="65" customFormat="1" ht="12" x14ac:dyDescent="0.2">
      <c r="A462" s="116"/>
      <c r="B462" s="83"/>
      <c r="C462" s="429" t="s">
        <v>157</v>
      </c>
      <c r="D462" s="429"/>
      <c r="E462" s="429"/>
      <c r="F462" s="113"/>
      <c r="G462" s="113"/>
      <c r="H462" s="113"/>
      <c r="I462" s="113"/>
      <c r="J462" s="118">
        <v>178.42</v>
      </c>
      <c r="K462" s="113"/>
      <c r="L462" s="118">
        <v>615.54999999999995</v>
      </c>
      <c r="M462" s="113"/>
      <c r="N462" s="117"/>
      <c r="V462" s="94"/>
      <c r="W462" s="76"/>
      <c r="X462" s="76"/>
      <c r="AB462" s="66" t="s">
        <v>157</v>
      </c>
      <c r="AC462" s="76"/>
      <c r="AE462" s="93"/>
      <c r="AF462" s="76"/>
      <c r="AH462" s="76"/>
    </row>
    <row r="463" spans="1:34" s="65" customFormat="1" ht="12" x14ac:dyDescent="0.2">
      <c r="A463" s="116"/>
      <c r="B463" s="83"/>
      <c r="C463" s="421" t="s">
        <v>156</v>
      </c>
      <c r="D463" s="421"/>
      <c r="E463" s="421"/>
      <c r="F463" s="98"/>
      <c r="G463" s="98"/>
      <c r="H463" s="98"/>
      <c r="I463" s="98"/>
      <c r="J463" s="115"/>
      <c r="K463" s="98"/>
      <c r="L463" s="115">
        <v>376.05</v>
      </c>
      <c r="M463" s="98"/>
      <c r="N463" s="114">
        <v>7502</v>
      </c>
      <c r="V463" s="94"/>
      <c r="W463" s="76"/>
      <c r="X463" s="76"/>
      <c r="AA463" s="66" t="s">
        <v>156</v>
      </c>
      <c r="AC463" s="76"/>
      <c r="AE463" s="93"/>
      <c r="AF463" s="76"/>
      <c r="AH463" s="76"/>
    </row>
    <row r="464" spans="1:34" s="65" customFormat="1" ht="56.25" x14ac:dyDescent="0.2">
      <c r="A464" s="116"/>
      <c r="B464" s="83" t="s">
        <v>407</v>
      </c>
      <c r="C464" s="421" t="s">
        <v>405</v>
      </c>
      <c r="D464" s="421"/>
      <c r="E464" s="421"/>
      <c r="F464" s="98" t="s">
        <v>149</v>
      </c>
      <c r="G464" s="98" t="s">
        <v>406</v>
      </c>
      <c r="H464" s="98"/>
      <c r="I464" s="98" t="s">
        <v>406</v>
      </c>
      <c r="J464" s="115"/>
      <c r="K464" s="98"/>
      <c r="L464" s="115">
        <v>342.21</v>
      </c>
      <c r="M464" s="98"/>
      <c r="N464" s="114">
        <v>6827</v>
      </c>
      <c r="V464" s="94"/>
      <c r="W464" s="76"/>
      <c r="X464" s="76"/>
      <c r="AA464" s="66" t="s">
        <v>405</v>
      </c>
      <c r="AC464" s="76"/>
      <c r="AE464" s="93"/>
      <c r="AF464" s="76"/>
      <c r="AH464" s="76"/>
    </row>
    <row r="465" spans="1:34" s="65" customFormat="1" ht="56.25" x14ac:dyDescent="0.2">
      <c r="A465" s="116"/>
      <c r="B465" s="83" t="s">
        <v>404</v>
      </c>
      <c r="C465" s="421" t="s">
        <v>403</v>
      </c>
      <c r="D465" s="421"/>
      <c r="E465" s="421"/>
      <c r="F465" s="98" t="s">
        <v>149</v>
      </c>
      <c r="G465" s="98" t="s">
        <v>366</v>
      </c>
      <c r="H465" s="98"/>
      <c r="I465" s="98" t="s">
        <v>366</v>
      </c>
      <c r="J465" s="115"/>
      <c r="K465" s="98"/>
      <c r="L465" s="115">
        <v>195.55</v>
      </c>
      <c r="M465" s="98"/>
      <c r="N465" s="114">
        <v>3901</v>
      </c>
      <c r="V465" s="94"/>
      <c r="W465" s="76"/>
      <c r="X465" s="76"/>
      <c r="AA465" s="66" t="s">
        <v>403</v>
      </c>
      <c r="AC465" s="76"/>
      <c r="AE465" s="93"/>
      <c r="AF465" s="76"/>
      <c r="AH465" s="76"/>
    </row>
    <row r="466" spans="1:34" s="65" customFormat="1" ht="12" x14ac:dyDescent="0.2">
      <c r="A466" s="112"/>
      <c r="B466" s="74"/>
      <c r="C466" s="422" t="s">
        <v>144</v>
      </c>
      <c r="D466" s="422"/>
      <c r="E466" s="422"/>
      <c r="F466" s="101"/>
      <c r="G466" s="101"/>
      <c r="H466" s="101"/>
      <c r="I466" s="101"/>
      <c r="J466" s="102"/>
      <c r="K466" s="101"/>
      <c r="L466" s="102">
        <v>1153.31</v>
      </c>
      <c r="M466" s="113"/>
      <c r="N466" s="100"/>
      <c r="V466" s="94"/>
      <c r="W466" s="76"/>
      <c r="X466" s="76"/>
      <c r="AC466" s="76" t="s">
        <v>144</v>
      </c>
      <c r="AE466" s="93"/>
      <c r="AF466" s="76"/>
      <c r="AH466" s="76"/>
    </row>
    <row r="467" spans="1:34" s="65" customFormat="1" ht="33.75" x14ac:dyDescent="0.2">
      <c r="A467" s="104" t="s">
        <v>553</v>
      </c>
      <c r="B467" s="103" t="s">
        <v>552</v>
      </c>
      <c r="C467" s="422" t="s">
        <v>551</v>
      </c>
      <c r="D467" s="422"/>
      <c r="E467" s="422"/>
      <c r="F467" s="101" t="s">
        <v>286</v>
      </c>
      <c r="G467" s="101"/>
      <c r="H467" s="101"/>
      <c r="I467" s="101" t="s">
        <v>430</v>
      </c>
      <c r="J467" s="102"/>
      <c r="K467" s="101"/>
      <c r="L467" s="102"/>
      <c r="M467" s="101"/>
      <c r="N467" s="100"/>
      <c r="V467" s="94"/>
      <c r="W467" s="76"/>
      <c r="X467" s="76" t="s">
        <v>551</v>
      </c>
      <c r="AC467" s="76"/>
      <c r="AE467" s="93"/>
      <c r="AF467" s="76"/>
      <c r="AH467" s="76"/>
    </row>
    <row r="468" spans="1:34" s="65" customFormat="1" ht="12" x14ac:dyDescent="0.2">
      <c r="A468" s="106"/>
      <c r="B468" s="105"/>
      <c r="C468" s="421" t="s">
        <v>429</v>
      </c>
      <c r="D468" s="421"/>
      <c r="E468" s="421"/>
      <c r="F468" s="421"/>
      <c r="G468" s="421"/>
      <c r="H468" s="421"/>
      <c r="I468" s="421"/>
      <c r="J468" s="421"/>
      <c r="K468" s="421"/>
      <c r="L468" s="421"/>
      <c r="M468" s="421"/>
      <c r="N468" s="423"/>
      <c r="V468" s="94"/>
      <c r="W468" s="76"/>
      <c r="X468" s="76"/>
      <c r="Y468" s="66" t="s">
        <v>429</v>
      </c>
      <c r="AC468" s="76"/>
      <c r="AE468" s="93"/>
      <c r="AF468" s="76"/>
      <c r="AH468" s="76"/>
    </row>
    <row r="469" spans="1:34" s="65" customFormat="1" ht="12" x14ac:dyDescent="0.2">
      <c r="A469" s="116"/>
      <c r="B469" s="83" t="s">
        <v>168</v>
      </c>
      <c r="C469" s="421" t="s">
        <v>181</v>
      </c>
      <c r="D469" s="421"/>
      <c r="E469" s="421"/>
      <c r="F469" s="98"/>
      <c r="G469" s="98"/>
      <c r="H469" s="98"/>
      <c r="I469" s="98"/>
      <c r="J469" s="115">
        <v>921.85</v>
      </c>
      <c r="K469" s="98"/>
      <c r="L469" s="115">
        <v>3180.38</v>
      </c>
      <c r="M469" s="98" t="s">
        <v>176</v>
      </c>
      <c r="N469" s="114">
        <v>63449</v>
      </c>
      <c r="V469" s="94"/>
      <c r="W469" s="76"/>
      <c r="X469" s="76"/>
      <c r="Z469" s="66" t="s">
        <v>181</v>
      </c>
      <c r="AC469" s="76"/>
      <c r="AE469" s="93"/>
      <c r="AF469" s="76"/>
      <c r="AH469" s="76"/>
    </row>
    <row r="470" spans="1:34" s="65" customFormat="1" ht="12" x14ac:dyDescent="0.2">
      <c r="A470" s="116"/>
      <c r="B470" s="83" t="s">
        <v>180</v>
      </c>
      <c r="C470" s="421" t="s">
        <v>179</v>
      </c>
      <c r="D470" s="421"/>
      <c r="E470" s="421"/>
      <c r="F470" s="98"/>
      <c r="G470" s="98"/>
      <c r="H470" s="98"/>
      <c r="I470" s="98"/>
      <c r="J470" s="115">
        <v>2164.2399999999998</v>
      </c>
      <c r="K470" s="98"/>
      <c r="L470" s="115">
        <v>7466.63</v>
      </c>
      <c r="M470" s="98"/>
      <c r="N470" s="114"/>
      <c r="V470" s="94"/>
      <c r="W470" s="76"/>
      <c r="X470" s="76"/>
      <c r="Z470" s="66" t="s">
        <v>179</v>
      </c>
      <c r="AC470" s="76"/>
      <c r="AE470" s="93"/>
      <c r="AF470" s="76"/>
      <c r="AH470" s="76"/>
    </row>
    <row r="471" spans="1:34" s="65" customFormat="1" ht="12" x14ac:dyDescent="0.2">
      <c r="A471" s="116"/>
      <c r="B471" s="83" t="s">
        <v>178</v>
      </c>
      <c r="C471" s="421" t="s">
        <v>175</v>
      </c>
      <c r="D471" s="421"/>
      <c r="E471" s="421"/>
      <c r="F471" s="98"/>
      <c r="G471" s="98"/>
      <c r="H471" s="98"/>
      <c r="I471" s="98"/>
      <c r="J471" s="115">
        <v>211.47</v>
      </c>
      <c r="K471" s="98"/>
      <c r="L471" s="115">
        <v>729.57</v>
      </c>
      <c r="M471" s="98" t="s">
        <v>176</v>
      </c>
      <c r="N471" s="114">
        <v>14555</v>
      </c>
      <c r="V471" s="94"/>
      <c r="W471" s="76"/>
      <c r="X471" s="76"/>
      <c r="Z471" s="66" t="s">
        <v>175</v>
      </c>
      <c r="AC471" s="76"/>
      <c r="AE471" s="93"/>
      <c r="AF471" s="76"/>
      <c r="AH471" s="76"/>
    </row>
    <row r="472" spans="1:34" s="65" customFormat="1" ht="12" x14ac:dyDescent="0.2">
      <c r="A472" s="106"/>
      <c r="B472" s="121" t="s">
        <v>550</v>
      </c>
      <c r="C472" s="428" t="s">
        <v>547</v>
      </c>
      <c r="D472" s="428"/>
      <c r="E472" s="428"/>
      <c r="F472" s="120" t="s">
        <v>141</v>
      </c>
      <c r="G472" s="120" t="s">
        <v>549</v>
      </c>
      <c r="H472" s="120"/>
      <c r="I472" s="120" t="s">
        <v>548</v>
      </c>
      <c r="J472" s="83"/>
      <c r="K472" s="98"/>
      <c r="L472" s="115"/>
      <c r="M472" s="98"/>
      <c r="N472" s="119"/>
      <c r="V472" s="94"/>
      <c r="W472" s="76"/>
      <c r="X472" s="76"/>
      <c r="AC472" s="76"/>
      <c r="AE472" s="93" t="s">
        <v>547</v>
      </c>
      <c r="AF472" s="76"/>
      <c r="AH472" s="76"/>
    </row>
    <row r="473" spans="1:34" s="65" customFormat="1" ht="12" x14ac:dyDescent="0.2">
      <c r="A473" s="116"/>
      <c r="B473" s="83"/>
      <c r="C473" s="421" t="s">
        <v>163</v>
      </c>
      <c r="D473" s="421"/>
      <c r="E473" s="421"/>
      <c r="F473" s="98" t="s">
        <v>162</v>
      </c>
      <c r="G473" s="98" t="s">
        <v>546</v>
      </c>
      <c r="H473" s="98"/>
      <c r="I473" s="98" t="s">
        <v>545</v>
      </c>
      <c r="J473" s="115"/>
      <c r="K473" s="98"/>
      <c r="L473" s="115"/>
      <c r="M473" s="98"/>
      <c r="N473" s="114"/>
      <c r="V473" s="94"/>
      <c r="W473" s="76"/>
      <c r="X473" s="76"/>
      <c r="AA473" s="66" t="s">
        <v>163</v>
      </c>
      <c r="AC473" s="76"/>
      <c r="AE473" s="93"/>
      <c r="AF473" s="76"/>
      <c r="AH473" s="76"/>
    </row>
    <row r="474" spans="1:34" s="65" customFormat="1" ht="12" x14ac:dyDescent="0.2">
      <c r="A474" s="116"/>
      <c r="B474" s="83"/>
      <c r="C474" s="421" t="s">
        <v>158</v>
      </c>
      <c r="D474" s="421"/>
      <c r="E474" s="421"/>
      <c r="F474" s="98" t="s">
        <v>162</v>
      </c>
      <c r="G474" s="98" t="s">
        <v>544</v>
      </c>
      <c r="H474" s="98"/>
      <c r="I474" s="98" t="s">
        <v>543</v>
      </c>
      <c r="J474" s="115"/>
      <c r="K474" s="98"/>
      <c r="L474" s="115"/>
      <c r="M474" s="98"/>
      <c r="N474" s="114"/>
      <c r="V474" s="94"/>
      <c r="W474" s="76"/>
      <c r="X474" s="76"/>
      <c r="AA474" s="66" t="s">
        <v>158</v>
      </c>
      <c r="AC474" s="76"/>
      <c r="AE474" s="93"/>
      <c r="AF474" s="76"/>
      <c r="AH474" s="76"/>
    </row>
    <row r="475" spans="1:34" s="65" customFormat="1" ht="12" x14ac:dyDescent="0.2">
      <c r="A475" s="116"/>
      <c r="B475" s="83"/>
      <c r="C475" s="429" t="s">
        <v>157</v>
      </c>
      <c r="D475" s="429"/>
      <c r="E475" s="429"/>
      <c r="F475" s="113"/>
      <c r="G475" s="113"/>
      <c r="H475" s="113"/>
      <c r="I475" s="113"/>
      <c r="J475" s="118">
        <v>3086.09</v>
      </c>
      <c r="K475" s="113"/>
      <c r="L475" s="118">
        <v>10647.01</v>
      </c>
      <c r="M475" s="113"/>
      <c r="N475" s="117"/>
      <c r="V475" s="94"/>
      <c r="W475" s="76"/>
      <c r="X475" s="76"/>
      <c r="AB475" s="66" t="s">
        <v>157</v>
      </c>
      <c r="AC475" s="76"/>
      <c r="AE475" s="93"/>
      <c r="AF475" s="76"/>
      <c r="AH475" s="76"/>
    </row>
    <row r="476" spans="1:34" s="65" customFormat="1" ht="12" x14ac:dyDescent="0.2">
      <c r="A476" s="116"/>
      <c r="B476" s="83"/>
      <c r="C476" s="421" t="s">
        <v>156</v>
      </c>
      <c r="D476" s="421"/>
      <c r="E476" s="421"/>
      <c r="F476" s="98"/>
      <c r="G476" s="98"/>
      <c r="H476" s="98"/>
      <c r="I476" s="98"/>
      <c r="J476" s="115"/>
      <c r="K476" s="98"/>
      <c r="L476" s="115">
        <v>3909.95</v>
      </c>
      <c r="M476" s="98"/>
      <c r="N476" s="114">
        <v>78004</v>
      </c>
      <c r="V476" s="94"/>
      <c r="W476" s="76"/>
      <c r="X476" s="76"/>
      <c r="AA476" s="66" t="s">
        <v>156</v>
      </c>
      <c r="AC476" s="76"/>
      <c r="AE476" s="93"/>
      <c r="AF476" s="76"/>
      <c r="AH476" s="76"/>
    </row>
    <row r="477" spans="1:34" s="65" customFormat="1" ht="33.75" x14ac:dyDescent="0.2">
      <c r="A477" s="116"/>
      <c r="B477" s="83" t="s">
        <v>542</v>
      </c>
      <c r="C477" s="421" t="s">
        <v>540</v>
      </c>
      <c r="D477" s="421"/>
      <c r="E477" s="421"/>
      <c r="F477" s="98" t="s">
        <v>149</v>
      </c>
      <c r="G477" s="98" t="s">
        <v>541</v>
      </c>
      <c r="H477" s="98"/>
      <c r="I477" s="98" t="s">
        <v>541</v>
      </c>
      <c r="J477" s="115"/>
      <c r="K477" s="98"/>
      <c r="L477" s="115">
        <v>3479.86</v>
      </c>
      <c r="M477" s="98"/>
      <c r="N477" s="114">
        <v>69424</v>
      </c>
      <c r="V477" s="94"/>
      <c r="W477" s="76"/>
      <c r="X477" s="76"/>
      <c r="AA477" s="66" t="s">
        <v>540</v>
      </c>
      <c r="AC477" s="76"/>
      <c r="AE477" s="93"/>
      <c r="AF477" s="76"/>
      <c r="AH477" s="76"/>
    </row>
    <row r="478" spans="1:34" s="65" customFormat="1" ht="33.75" x14ac:dyDescent="0.2">
      <c r="A478" s="116"/>
      <c r="B478" s="83" t="s">
        <v>539</v>
      </c>
      <c r="C478" s="421" t="s">
        <v>538</v>
      </c>
      <c r="D478" s="421"/>
      <c r="E478" s="421"/>
      <c r="F478" s="98" t="s">
        <v>149</v>
      </c>
      <c r="G478" s="98" t="s">
        <v>348</v>
      </c>
      <c r="H478" s="98"/>
      <c r="I478" s="98" t="s">
        <v>348</v>
      </c>
      <c r="J478" s="115"/>
      <c r="K478" s="98"/>
      <c r="L478" s="115">
        <v>1915.88</v>
      </c>
      <c r="M478" s="98"/>
      <c r="N478" s="114">
        <v>38222</v>
      </c>
      <c r="V478" s="94"/>
      <c r="W478" s="76"/>
      <c r="X478" s="76"/>
      <c r="AA478" s="66" t="s">
        <v>538</v>
      </c>
      <c r="AC478" s="76"/>
      <c r="AE478" s="93"/>
      <c r="AF478" s="76"/>
      <c r="AH478" s="76"/>
    </row>
    <row r="479" spans="1:34" s="65" customFormat="1" ht="12" x14ac:dyDescent="0.2">
      <c r="A479" s="112"/>
      <c r="B479" s="74"/>
      <c r="C479" s="422" t="s">
        <v>144</v>
      </c>
      <c r="D479" s="422"/>
      <c r="E479" s="422"/>
      <c r="F479" s="101"/>
      <c r="G479" s="101"/>
      <c r="H479" s="101"/>
      <c r="I479" s="101"/>
      <c r="J479" s="102"/>
      <c r="K479" s="101"/>
      <c r="L479" s="102">
        <v>16042.75</v>
      </c>
      <c r="M479" s="113"/>
      <c r="N479" s="100"/>
      <c r="V479" s="94"/>
      <c r="W479" s="76"/>
      <c r="X479" s="76"/>
      <c r="AC479" s="76" t="s">
        <v>144</v>
      </c>
      <c r="AE479" s="93"/>
      <c r="AF479" s="76"/>
      <c r="AH479" s="76"/>
    </row>
    <row r="480" spans="1:34" s="65" customFormat="1" ht="33.75" x14ac:dyDescent="0.2">
      <c r="A480" s="104" t="s">
        <v>537</v>
      </c>
      <c r="B480" s="103" t="s">
        <v>536</v>
      </c>
      <c r="C480" s="422" t="s">
        <v>533</v>
      </c>
      <c r="D480" s="422"/>
      <c r="E480" s="422"/>
      <c r="F480" s="101" t="s">
        <v>535</v>
      </c>
      <c r="G480" s="101"/>
      <c r="H480" s="101"/>
      <c r="I480" s="101" t="s">
        <v>534</v>
      </c>
      <c r="J480" s="102"/>
      <c r="K480" s="101"/>
      <c r="L480" s="102"/>
      <c r="M480" s="101"/>
      <c r="N480" s="100"/>
      <c r="V480" s="94"/>
      <c r="W480" s="76"/>
      <c r="X480" s="76" t="s">
        <v>533</v>
      </c>
      <c r="AC480" s="76"/>
      <c r="AE480" s="93"/>
      <c r="AF480" s="76"/>
      <c r="AH480" s="76"/>
    </row>
    <row r="481" spans="1:34" s="65" customFormat="1" ht="22.5" x14ac:dyDescent="0.2">
      <c r="A481" s="122"/>
      <c r="B481" s="83" t="s">
        <v>532</v>
      </c>
      <c r="C481" s="421" t="s">
        <v>531</v>
      </c>
      <c r="D481" s="421"/>
      <c r="E481" s="421"/>
      <c r="F481" s="421"/>
      <c r="G481" s="421"/>
      <c r="H481" s="421"/>
      <c r="I481" s="421"/>
      <c r="J481" s="421"/>
      <c r="K481" s="421"/>
      <c r="L481" s="421"/>
      <c r="M481" s="421"/>
      <c r="N481" s="423"/>
      <c r="V481" s="94"/>
      <c r="W481" s="76"/>
      <c r="X481" s="76"/>
      <c r="AC481" s="76"/>
      <c r="AD481" s="66" t="s">
        <v>531</v>
      </c>
      <c r="AE481" s="93"/>
      <c r="AF481" s="76"/>
      <c r="AH481" s="76"/>
    </row>
    <row r="482" spans="1:34" s="65" customFormat="1" ht="33.75" x14ac:dyDescent="0.2">
      <c r="A482" s="122"/>
      <c r="B482" s="83" t="s">
        <v>184</v>
      </c>
      <c r="C482" s="421" t="s">
        <v>183</v>
      </c>
      <c r="D482" s="421"/>
      <c r="E482" s="421"/>
      <c r="F482" s="421"/>
      <c r="G482" s="421"/>
      <c r="H482" s="421"/>
      <c r="I482" s="421"/>
      <c r="J482" s="421"/>
      <c r="K482" s="421"/>
      <c r="L482" s="421"/>
      <c r="M482" s="421"/>
      <c r="N482" s="423"/>
      <c r="V482" s="94"/>
      <c r="W482" s="76"/>
      <c r="X482" s="76"/>
      <c r="AC482" s="76"/>
      <c r="AD482" s="66" t="s">
        <v>183</v>
      </c>
      <c r="AE482" s="93"/>
      <c r="AF482" s="76"/>
      <c r="AH482" s="76"/>
    </row>
    <row r="483" spans="1:34" s="65" customFormat="1" ht="12" x14ac:dyDescent="0.2">
      <c r="A483" s="116"/>
      <c r="B483" s="83" t="s">
        <v>168</v>
      </c>
      <c r="C483" s="421" t="s">
        <v>181</v>
      </c>
      <c r="D483" s="421"/>
      <c r="E483" s="421"/>
      <c r="F483" s="98"/>
      <c r="G483" s="98"/>
      <c r="H483" s="98"/>
      <c r="I483" s="98"/>
      <c r="J483" s="115">
        <v>23.04</v>
      </c>
      <c r="K483" s="98" t="s">
        <v>529</v>
      </c>
      <c r="L483" s="115">
        <v>915.7</v>
      </c>
      <c r="M483" s="98" t="s">
        <v>176</v>
      </c>
      <c r="N483" s="114">
        <v>18268</v>
      </c>
      <c r="V483" s="94"/>
      <c r="W483" s="76"/>
      <c r="X483" s="76"/>
      <c r="Z483" s="66" t="s">
        <v>181</v>
      </c>
      <c r="AC483" s="76"/>
      <c r="AE483" s="93"/>
      <c r="AF483" s="76"/>
      <c r="AH483" s="76"/>
    </row>
    <row r="484" spans="1:34" s="65" customFormat="1" ht="12" x14ac:dyDescent="0.2">
      <c r="A484" s="116"/>
      <c r="B484" s="83" t="s">
        <v>180</v>
      </c>
      <c r="C484" s="421" t="s">
        <v>179</v>
      </c>
      <c r="D484" s="421"/>
      <c r="E484" s="421"/>
      <c r="F484" s="98"/>
      <c r="G484" s="98"/>
      <c r="H484" s="98"/>
      <c r="I484" s="98"/>
      <c r="J484" s="115">
        <v>36.28</v>
      </c>
      <c r="K484" s="98" t="s">
        <v>529</v>
      </c>
      <c r="L484" s="115">
        <v>1441.91</v>
      </c>
      <c r="M484" s="98"/>
      <c r="N484" s="114"/>
      <c r="V484" s="94"/>
      <c r="W484" s="76"/>
      <c r="X484" s="76"/>
      <c r="Z484" s="66" t="s">
        <v>179</v>
      </c>
      <c r="AC484" s="76"/>
      <c r="AE484" s="93"/>
      <c r="AF484" s="76"/>
      <c r="AH484" s="76"/>
    </row>
    <row r="485" spans="1:34" s="65" customFormat="1" ht="12" x14ac:dyDescent="0.2">
      <c r="A485" s="116"/>
      <c r="B485" s="83" t="s">
        <v>178</v>
      </c>
      <c r="C485" s="421" t="s">
        <v>175</v>
      </c>
      <c r="D485" s="421"/>
      <c r="E485" s="421"/>
      <c r="F485" s="98"/>
      <c r="G485" s="98"/>
      <c r="H485" s="98"/>
      <c r="I485" s="98"/>
      <c r="J485" s="115">
        <v>3.73</v>
      </c>
      <c r="K485" s="98" t="s">
        <v>529</v>
      </c>
      <c r="L485" s="115">
        <v>148.25</v>
      </c>
      <c r="M485" s="98" t="s">
        <v>176</v>
      </c>
      <c r="N485" s="114">
        <v>2958</v>
      </c>
      <c r="V485" s="94"/>
      <c r="W485" s="76"/>
      <c r="X485" s="76"/>
      <c r="Z485" s="66" t="s">
        <v>175</v>
      </c>
      <c r="AC485" s="76"/>
      <c r="AE485" s="93"/>
      <c r="AF485" s="76"/>
      <c r="AH485" s="76"/>
    </row>
    <row r="486" spans="1:34" s="65" customFormat="1" ht="12" x14ac:dyDescent="0.2">
      <c r="A486" s="116"/>
      <c r="B486" s="83" t="s">
        <v>174</v>
      </c>
      <c r="C486" s="421" t="s">
        <v>173</v>
      </c>
      <c r="D486" s="421"/>
      <c r="E486" s="421"/>
      <c r="F486" s="98"/>
      <c r="G486" s="98"/>
      <c r="H486" s="98"/>
      <c r="I486" s="98"/>
      <c r="J486" s="115">
        <v>474.59</v>
      </c>
      <c r="K486" s="98" t="s">
        <v>171</v>
      </c>
      <c r="L486" s="115">
        <v>0</v>
      </c>
      <c r="M486" s="98"/>
      <c r="N486" s="114"/>
      <c r="V486" s="94"/>
      <c r="W486" s="76"/>
      <c r="X486" s="76"/>
      <c r="Z486" s="66" t="s">
        <v>173</v>
      </c>
      <c r="AC486" s="76"/>
      <c r="AE486" s="93"/>
      <c r="AF486" s="76"/>
      <c r="AH486" s="76"/>
    </row>
    <row r="487" spans="1:34" s="65" customFormat="1" ht="12" x14ac:dyDescent="0.2">
      <c r="A487" s="116"/>
      <c r="B487" s="83"/>
      <c r="C487" s="421" t="s">
        <v>163</v>
      </c>
      <c r="D487" s="421"/>
      <c r="E487" s="421"/>
      <c r="F487" s="98" t="s">
        <v>162</v>
      </c>
      <c r="G487" s="98" t="s">
        <v>530</v>
      </c>
      <c r="H487" s="98" t="s">
        <v>529</v>
      </c>
      <c r="I487" s="98" t="s">
        <v>528</v>
      </c>
      <c r="J487" s="115"/>
      <c r="K487" s="98"/>
      <c r="L487" s="115"/>
      <c r="M487" s="98"/>
      <c r="N487" s="114"/>
      <c r="V487" s="94"/>
      <c r="W487" s="76"/>
      <c r="X487" s="76"/>
      <c r="AA487" s="66" t="s">
        <v>163</v>
      </c>
      <c r="AC487" s="76"/>
      <c r="AE487" s="93"/>
      <c r="AF487" s="76"/>
      <c r="AH487" s="76"/>
    </row>
    <row r="488" spans="1:34" s="65" customFormat="1" ht="12" x14ac:dyDescent="0.2">
      <c r="A488" s="116"/>
      <c r="B488" s="83"/>
      <c r="C488" s="421" t="s">
        <v>158</v>
      </c>
      <c r="D488" s="421"/>
      <c r="E488" s="421"/>
      <c r="F488" s="98" t="s">
        <v>162</v>
      </c>
      <c r="G488" s="98" t="s">
        <v>527</v>
      </c>
      <c r="H488" s="98" t="s">
        <v>526</v>
      </c>
      <c r="I488" s="98" t="s">
        <v>525</v>
      </c>
      <c r="J488" s="115"/>
      <c r="K488" s="98"/>
      <c r="L488" s="115"/>
      <c r="M488" s="98"/>
      <c r="N488" s="114"/>
      <c r="V488" s="94"/>
      <c r="W488" s="76"/>
      <c r="X488" s="76"/>
      <c r="AA488" s="66" t="s">
        <v>158</v>
      </c>
      <c r="AC488" s="76"/>
      <c r="AE488" s="93"/>
      <c r="AF488" s="76"/>
      <c r="AH488" s="76"/>
    </row>
    <row r="489" spans="1:34" s="65" customFormat="1" ht="12" x14ac:dyDescent="0.2">
      <c r="A489" s="116"/>
      <c r="B489" s="83"/>
      <c r="C489" s="429" t="s">
        <v>157</v>
      </c>
      <c r="D489" s="429"/>
      <c r="E489" s="429"/>
      <c r="F489" s="113"/>
      <c r="G489" s="113"/>
      <c r="H489" s="113"/>
      <c r="I489" s="113"/>
      <c r="J489" s="118">
        <v>533.91</v>
      </c>
      <c r="K489" s="113"/>
      <c r="L489" s="118">
        <v>2357.61</v>
      </c>
      <c r="M489" s="113"/>
      <c r="N489" s="117"/>
      <c r="V489" s="94"/>
      <c r="W489" s="76"/>
      <c r="X489" s="76"/>
      <c r="AB489" s="66" t="s">
        <v>157</v>
      </c>
      <c r="AC489" s="76"/>
      <c r="AE489" s="93"/>
      <c r="AF489" s="76"/>
      <c r="AH489" s="76"/>
    </row>
    <row r="490" spans="1:34" s="65" customFormat="1" ht="12" x14ac:dyDescent="0.2">
      <c r="A490" s="116"/>
      <c r="B490" s="83"/>
      <c r="C490" s="421" t="s">
        <v>156</v>
      </c>
      <c r="D490" s="421"/>
      <c r="E490" s="421"/>
      <c r="F490" s="98"/>
      <c r="G490" s="98"/>
      <c r="H490" s="98"/>
      <c r="I490" s="98"/>
      <c r="J490" s="115"/>
      <c r="K490" s="98"/>
      <c r="L490" s="115">
        <v>1063.95</v>
      </c>
      <c r="M490" s="98"/>
      <c r="N490" s="114">
        <v>21226</v>
      </c>
      <c r="V490" s="94"/>
      <c r="W490" s="76"/>
      <c r="X490" s="76"/>
      <c r="AA490" s="66" t="s">
        <v>156</v>
      </c>
      <c r="AC490" s="76"/>
      <c r="AE490" s="93"/>
      <c r="AF490" s="76"/>
      <c r="AH490" s="76"/>
    </row>
    <row r="491" spans="1:34" s="65" customFormat="1" ht="33.75" x14ac:dyDescent="0.2">
      <c r="A491" s="116"/>
      <c r="B491" s="83" t="s">
        <v>201</v>
      </c>
      <c r="C491" s="421" t="s">
        <v>198</v>
      </c>
      <c r="D491" s="421"/>
      <c r="E491" s="421"/>
      <c r="F491" s="98" t="s">
        <v>149</v>
      </c>
      <c r="G491" s="98" t="s">
        <v>200</v>
      </c>
      <c r="H491" s="98"/>
      <c r="I491" s="98" t="s">
        <v>200</v>
      </c>
      <c r="J491" s="115"/>
      <c r="K491" s="98"/>
      <c r="L491" s="115">
        <v>1159.71</v>
      </c>
      <c r="M491" s="98"/>
      <c r="N491" s="114">
        <v>23136</v>
      </c>
      <c r="V491" s="94"/>
      <c r="W491" s="76"/>
      <c r="X491" s="76"/>
      <c r="AA491" s="66" t="s">
        <v>198</v>
      </c>
      <c r="AC491" s="76"/>
      <c r="AE491" s="93"/>
      <c r="AF491" s="76"/>
      <c r="AH491" s="76"/>
    </row>
    <row r="492" spans="1:34" s="65" customFormat="1" ht="33.75" x14ac:dyDescent="0.2">
      <c r="A492" s="116"/>
      <c r="B492" s="83" t="s">
        <v>197</v>
      </c>
      <c r="C492" s="421" t="s">
        <v>194</v>
      </c>
      <c r="D492" s="421"/>
      <c r="E492" s="421"/>
      <c r="F492" s="98" t="s">
        <v>149</v>
      </c>
      <c r="G492" s="98" t="s">
        <v>196</v>
      </c>
      <c r="H492" s="98"/>
      <c r="I492" s="98" t="s">
        <v>196</v>
      </c>
      <c r="J492" s="115"/>
      <c r="K492" s="98"/>
      <c r="L492" s="115">
        <v>606.45000000000005</v>
      </c>
      <c r="M492" s="98"/>
      <c r="N492" s="114">
        <v>12099</v>
      </c>
      <c r="V492" s="94"/>
      <c r="W492" s="76"/>
      <c r="X492" s="76"/>
      <c r="AA492" s="66" t="s">
        <v>194</v>
      </c>
      <c r="AC492" s="76"/>
      <c r="AE492" s="93"/>
      <c r="AF492" s="76"/>
      <c r="AH492" s="76"/>
    </row>
    <row r="493" spans="1:34" s="65" customFormat="1" ht="12" x14ac:dyDescent="0.2">
      <c r="A493" s="112"/>
      <c r="B493" s="74"/>
      <c r="C493" s="422" t="s">
        <v>144</v>
      </c>
      <c r="D493" s="422"/>
      <c r="E493" s="422"/>
      <c r="F493" s="101"/>
      <c r="G493" s="101"/>
      <c r="H493" s="101"/>
      <c r="I493" s="101"/>
      <c r="J493" s="102"/>
      <c r="K493" s="101"/>
      <c r="L493" s="102">
        <v>4123.7700000000004</v>
      </c>
      <c r="M493" s="113"/>
      <c r="N493" s="100"/>
      <c r="V493" s="94"/>
      <c r="W493" s="76"/>
      <c r="X493" s="76"/>
      <c r="AC493" s="76" t="s">
        <v>144</v>
      </c>
      <c r="AE493" s="93"/>
      <c r="AF493" s="76"/>
      <c r="AH493" s="76"/>
    </row>
    <row r="494" spans="1:34" s="65" customFormat="1" ht="12" x14ac:dyDescent="0.2">
      <c r="A494" s="104" t="s">
        <v>524</v>
      </c>
      <c r="B494" s="103" t="s">
        <v>414</v>
      </c>
      <c r="C494" s="422" t="s">
        <v>412</v>
      </c>
      <c r="D494" s="422"/>
      <c r="E494" s="422"/>
      <c r="F494" s="101" t="s">
        <v>413</v>
      </c>
      <c r="G494" s="101"/>
      <c r="H494" s="101"/>
      <c r="I494" s="101" t="s">
        <v>523</v>
      </c>
      <c r="J494" s="102"/>
      <c r="K494" s="101"/>
      <c r="L494" s="102"/>
      <c r="M494" s="101"/>
      <c r="N494" s="100"/>
      <c r="V494" s="94"/>
      <c r="W494" s="76"/>
      <c r="X494" s="76" t="s">
        <v>412</v>
      </c>
      <c r="AC494" s="76"/>
      <c r="AE494" s="93"/>
      <c r="AF494" s="76"/>
      <c r="AH494" s="76"/>
    </row>
    <row r="495" spans="1:34" s="65" customFormat="1" ht="12" x14ac:dyDescent="0.2">
      <c r="A495" s="116"/>
      <c r="B495" s="83" t="s">
        <v>168</v>
      </c>
      <c r="C495" s="421" t="s">
        <v>181</v>
      </c>
      <c r="D495" s="421"/>
      <c r="E495" s="421"/>
      <c r="F495" s="98"/>
      <c r="G495" s="98"/>
      <c r="H495" s="98"/>
      <c r="I495" s="98"/>
      <c r="J495" s="115">
        <v>70.95</v>
      </c>
      <c r="K495" s="98"/>
      <c r="L495" s="115">
        <v>18.45</v>
      </c>
      <c r="M495" s="98" t="s">
        <v>176</v>
      </c>
      <c r="N495" s="114">
        <v>368</v>
      </c>
      <c r="V495" s="94"/>
      <c r="W495" s="76"/>
      <c r="X495" s="76"/>
      <c r="Z495" s="66" t="s">
        <v>181</v>
      </c>
      <c r="AC495" s="76"/>
      <c r="AE495" s="93"/>
      <c r="AF495" s="76"/>
      <c r="AH495" s="76"/>
    </row>
    <row r="496" spans="1:34" s="65" customFormat="1" ht="12" x14ac:dyDescent="0.2">
      <c r="A496" s="116"/>
      <c r="B496" s="83" t="s">
        <v>180</v>
      </c>
      <c r="C496" s="421" t="s">
        <v>179</v>
      </c>
      <c r="D496" s="421"/>
      <c r="E496" s="421"/>
      <c r="F496" s="98"/>
      <c r="G496" s="98"/>
      <c r="H496" s="98"/>
      <c r="I496" s="98"/>
      <c r="J496" s="115">
        <v>125.6</v>
      </c>
      <c r="K496" s="98"/>
      <c r="L496" s="115">
        <v>32.659999999999997</v>
      </c>
      <c r="M496" s="98"/>
      <c r="N496" s="114"/>
      <c r="V496" s="94"/>
      <c r="W496" s="76"/>
      <c r="X496" s="76"/>
      <c r="Z496" s="66" t="s">
        <v>179</v>
      </c>
      <c r="AC496" s="76"/>
      <c r="AE496" s="93"/>
      <c r="AF496" s="76"/>
      <c r="AH496" s="76"/>
    </row>
    <row r="497" spans="1:34" s="65" customFormat="1" ht="12" x14ac:dyDescent="0.2">
      <c r="A497" s="116"/>
      <c r="B497" s="83" t="s">
        <v>178</v>
      </c>
      <c r="C497" s="421" t="s">
        <v>175</v>
      </c>
      <c r="D497" s="421"/>
      <c r="E497" s="421"/>
      <c r="F497" s="98"/>
      <c r="G497" s="98"/>
      <c r="H497" s="98"/>
      <c r="I497" s="98"/>
      <c r="J497" s="115">
        <v>11.25</v>
      </c>
      <c r="K497" s="98"/>
      <c r="L497" s="115">
        <v>2.93</v>
      </c>
      <c r="M497" s="98" t="s">
        <v>176</v>
      </c>
      <c r="N497" s="114">
        <v>58</v>
      </c>
      <c r="V497" s="94"/>
      <c r="W497" s="76"/>
      <c r="X497" s="76"/>
      <c r="Z497" s="66" t="s">
        <v>175</v>
      </c>
      <c r="AC497" s="76"/>
      <c r="AE497" s="93"/>
      <c r="AF497" s="76"/>
      <c r="AH497" s="76"/>
    </row>
    <row r="498" spans="1:34" s="65" customFormat="1" ht="12" x14ac:dyDescent="0.2">
      <c r="A498" s="116"/>
      <c r="B498" s="83"/>
      <c r="C498" s="421" t="s">
        <v>163</v>
      </c>
      <c r="D498" s="421"/>
      <c r="E498" s="421"/>
      <c r="F498" s="98" t="s">
        <v>162</v>
      </c>
      <c r="G498" s="98" t="s">
        <v>411</v>
      </c>
      <c r="H498" s="98"/>
      <c r="I498" s="98" t="s">
        <v>522</v>
      </c>
      <c r="J498" s="115"/>
      <c r="K498" s="98"/>
      <c r="L498" s="115"/>
      <c r="M498" s="98"/>
      <c r="N498" s="114"/>
      <c r="V498" s="94"/>
      <c r="W498" s="76"/>
      <c r="X498" s="76"/>
      <c r="AA498" s="66" t="s">
        <v>163</v>
      </c>
      <c r="AC498" s="76"/>
      <c r="AE498" s="93"/>
      <c r="AF498" s="76"/>
      <c r="AH498" s="76"/>
    </row>
    <row r="499" spans="1:34" s="65" customFormat="1" ht="12" x14ac:dyDescent="0.2">
      <c r="A499" s="116"/>
      <c r="B499" s="83"/>
      <c r="C499" s="421" t="s">
        <v>158</v>
      </c>
      <c r="D499" s="421"/>
      <c r="E499" s="421"/>
      <c r="F499" s="98" t="s">
        <v>162</v>
      </c>
      <c r="G499" s="98" t="s">
        <v>409</v>
      </c>
      <c r="H499" s="98"/>
      <c r="I499" s="98" t="s">
        <v>521</v>
      </c>
      <c r="J499" s="115"/>
      <c r="K499" s="98"/>
      <c r="L499" s="115"/>
      <c r="M499" s="98"/>
      <c r="N499" s="114"/>
      <c r="V499" s="94"/>
      <c r="W499" s="76"/>
      <c r="X499" s="76"/>
      <c r="AA499" s="66" t="s">
        <v>158</v>
      </c>
      <c r="AC499" s="76"/>
      <c r="AE499" s="93"/>
      <c r="AF499" s="76"/>
      <c r="AH499" s="76"/>
    </row>
    <row r="500" spans="1:34" s="65" customFormat="1" ht="12" x14ac:dyDescent="0.2">
      <c r="A500" s="116"/>
      <c r="B500" s="83"/>
      <c r="C500" s="429" t="s">
        <v>157</v>
      </c>
      <c r="D500" s="429"/>
      <c r="E500" s="429"/>
      <c r="F500" s="113"/>
      <c r="G500" s="113"/>
      <c r="H500" s="113"/>
      <c r="I500" s="113"/>
      <c r="J500" s="118">
        <v>196.55</v>
      </c>
      <c r="K500" s="113"/>
      <c r="L500" s="118">
        <v>51.11</v>
      </c>
      <c r="M500" s="113"/>
      <c r="N500" s="117"/>
      <c r="V500" s="94"/>
      <c r="W500" s="76"/>
      <c r="X500" s="76"/>
      <c r="AB500" s="66" t="s">
        <v>157</v>
      </c>
      <c r="AC500" s="76"/>
      <c r="AE500" s="93"/>
      <c r="AF500" s="76"/>
      <c r="AH500" s="76"/>
    </row>
    <row r="501" spans="1:34" s="65" customFormat="1" ht="12" x14ac:dyDescent="0.2">
      <c r="A501" s="116"/>
      <c r="B501" s="83"/>
      <c r="C501" s="421" t="s">
        <v>156</v>
      </c>
      <c r="D501" s="421"/>
      <c r="E501" s="421"/>
      <c r="F501" s="98"/>
      <c r="G501" s="98"/>
      <c r="H501" s="98"/>
      <c r="I501" s="98"/>
      <c r="J501" s="115"/>
      <c r="K501" s="98"/>
      <c r="L501" s="115">
        <v>21.38</v>
      </c>
      <c r="M501" s="98"/>
      <c r="N501" s="114">
        <v>426</v>
      </c>
      <c r="V501" s="94"/>
      <c r="W501" s="76"/>
      <c r="X501" s="76"/>
      <c r="AA501" s="66" t="s">
        <v>156</v>
      </c>
      <c r="AC501" s="76"/>
      <c r="AE501" s="93"/>
      <c r="AF501" s="76"/>
      <c r="AH501" s="76"/>
    </row>
    <row r="502" spans="1:34" s="65" customFormat="1" ht="56.25" x14ac:dyDescent="0.2">
      <c r="A502" s="116"/>
      <c r="B502" s="83" t="s">
        <v>407</v>
      </c>
      <c r="C502" s="421" t="s">
        <v>405</v>
      </c>
      <c r="D502" s="421"/>
      <c r="E502" s="421"/>
      <c r="F502" s="98" t="s">
        <v>149</v>
      </c>
      <c r="G502" s="98" t="s">
        <v>406</v>
      </c>
      <c r="H502" s="98"/>
      <c r="I502" s="98" t="s">
        <v>406</v>
      </c>
      <c r="J502" s="115"/>
      <c r="K502" s="98"/>
      <c r="L502" s="115">
        <v>19.46</v>
      </c>
      <c r="M502" s="98"/>
      <c r="N502" s="114">
        <v>388</v>
      </c>
      <c r="V502" s="94"/>
      <c r="W502" s="76"/>
      <c r="X502" s="76"/>
      <c r="AA502" s="66" t="s">
        <v>405</v>
      </c>
      <c r="AC502" s="76"/>
      <c r="AE502" s="93"/>
      <c r="AF502" s="76"/>
      <c r="AH502" s="76"/>
    </row>
    <row r="503" spans="1:34" s="65" customFormat="1" ht="56.25" x14ac:dyDescent="0.2">
      <c r="A503" s="116"/>
      <c r="B503" s="83" t="s">
        <v>404</v>
      </c>
      <c r="C503" s="421" t="s">
        <v>403</v>
      </c>
      <c r="D503" s="421"/>
      <c r="E503" s="421"/>
      <c r="F503" s="98" t="s">
        <v>149</v>
      </c>
      <c r="G503" s="98" t="s">
        <v>366</v>
      </c>
      <c r="H503" s="98"/>
      <c r="I503" s="98" t="s">
        <v>366</v>
      </c>
      <c r="J503" s="115"/>
      <c r="K503" s="98"/>
      <c r="L503" s="115">
        <v>11.12</v>
      </c>
      <c r="M503" s="98"/>
      <c r="N503" s="114">
        <v>222</v>
      </c>
      <c r="V503" s="94"/>
      <c r="W503" s="76"/>
      <c r="X503" s="76"/>
      <c r="AA503" s="66" t="s">
        <v>403</v>
      </c>
      <c r="AC503" s="76"/>
      <c r="AE503" s="93"/>
      <c r="AF503" s="76"/>
      <c r="AH503" s="76"/>
    </row>
    <row r="504" spans="1:34" s="65" customFormat="1" ht="12" x14ac:dyDescent="0.2">
      <c r="A504" s="112"/>
      <c r="B504" s="74"/>
      <c r="C504" s="422" t="s">
        <v>144</v>
      </c>
      <c r="D504" s="422"/>
      <c r="E504" s="422"/>
      <c r="F504" s="101"/>
      <c r="G504" s="101"/>
      <c r="H504" s="101"/>
      <c r="I504" s="101"/>
      <c r="J504" s="102"/>
      <c r="K504" s="101"/>
      <c r="L504" s="102">
        <v>81.69</v>
      </c>
      <c r="M504" s="113"/>
      <c r="N504" s="100"/>
      <c r="V504" s="94"/>
      <c r="W504" s="76"/>
      <c r="X504" s="76"/>
      <c r="AC504" s="76" t="s">
        <v>144</v>
      </c>
      <c r="AE504" s="93"/>
      <c r="AF504" s="76"/>
      <c r="AH504" s="76"/>
    </row>
    <row r="505" spans="1:34" s="65" customFormat="1" ht="45" x14ac:dyDescent="0.2">
      <c r="A505" s="104" t="s">
        <v>520</v>
      </c>
      <c r="B505" s="103" t="s">
        <v>287</v>
      </c>
      <c r="C505" s="422" t="s">
        <v>518</v>
      </c>
      <c r="D505" s="422"/>
      <c r="E505" s="422"/>
      <c r="F505" s="101" t="s">
        <v>286</v>
      </c>
      <c r="G505" s="101"/>
      <c r="H505" s="101"/>
      <c r="I505" s="101" t="s">
        <v>519</v>
      </c>
      <c r="J505" s="102"/>
      <c r="K505" s="101"/>
      <c r="L505" s="102"/>
      <c r="M505" s="101"/>
      <c r="N505" s="100"/>
      <c r="V505" s="94"/>
      <c r="W505" s="76"/>
      <c r="X505" s="76" t="s">
        <v>518</v>
      </c>
      <c r="AC505" s="76"/>
      <c r="AE505" s="93"/>
      <c r="AF505" s="76"/>
      <c r="AH505" s="76"/>
    </row>
    <row r="506" spans="1:34" s="65" customFormat="1" ht="12" x14ac:dyDescent="0.2">
      <c r="A506" s="106"/>
      <c r="B506" s="105"/>
      <c r="C506" s="421" t="s">
        <v>517</v>
      </c>
      <c r="D506" s="421"/>
      <c r="E506" s="421"/>
      <c r="F506" s="421"/>
      <c r="G506" s="421"/>
      <c r="H506" s="421"/>
      <c r="I506" s="421"/>
      <c r="J506" s="421"/>
      <c r="K506" s="421"/>
      <c r="L506" s="421"/>
      <c r="M506" s="421"/>
      <c r="N506" s="423"/>
      <c r="V506" s="94"/>
      <c r="W506" s="76"/>
      <c r="X506" s="76"/>
      <c r="Y506" s="66" t="s">
        <v>517</v>
      </c>
      <c r="AC506" s="76"/>
      <c r="AE506" s="93"/>
      <c r="AF506" s="76"/>
      <c r="AH506" s="76"/>
    </row>
    <row r="507" spans="1:34" s="65" customFormat="1" ht="22.5" x14ac:dyDescent="0.2">
      <c r="A507" s="122"/>
      <c r="B507" s="83" t="s">
        <v>372</v>
      </c>
      <c r="C507" s="421" t="s">
        <v>371</v>
      </c>
      <c r="D507" s="421"/>
      <c r="E507" s="421"/>
      <c r="F507" s="421"/>
      <c r="G507" s="421"/>
      <c r="H507" s="421"/>
      <c r="I507" s="421"/>
      <c r="J507" s="421"/>
      <c r="K507" s="421"/>
      <c r="L507" s="421"/>
      <c r="M507" s="421"/>
      <c r="N507" s="423"/>
      <c r="V507" s="94"/>
      <c r="W507" s="76"/>
      <c r="X507" s="76"/>
      <c r="AC507" s="76"/>
      <c r="AD507" s="66" t="s">
        <v>371</v>
      </c>
      <c r="AE507" s="93"/>
      <c r="AF507" s="76"/>
      <c r="AH507" s="76"/>
    </row>
    <row r="508" spans="1:34" s="65" customFormat="1" ht="33.75" x14ac:dyDescent="0.2">
      <c r="A508" s="122"/>
      <c r="B508" s="83" t="s">
        <v>184</v>
      </c>
      <c r="C508" s="421" t="s">
        <v>183</v>
      </c>
      <c r="D508" s="421"/>
      <c r="E508" s="421"/>
      <c r="F508" s="421"/>
      <c r="G508" s="421"/>
      <c r="H508" s="421"/>
      <c r="I508" s="421"/>
      <c r="J508" s="421"/>
      <c r="K508" s="421"/>
      <c r="L508" s="421"/>
      <c r="M508" s="421"/>
      <c r="N508" s="423"/>
      <c r="V508" s="94"/>
      <c r="W508" s="76"/>
      <c r="X508" s="76"/>
      <c r="AC508" s="76"/>
      <c r="AD508" s="66" t="s">
        <v>183</v>
      </c>
      <c r="AE508" s="93"/>
      <c r="AF508" s="76"/>
      <c r="AH508" s="76"/>
    </row>
    <row r="509" spans="1:34" s="65" customFormat="1" ht="12" x14ac:dyDescent="0.2">
      <c r="A509" s="116"/>
      <c r="B509" s="83" t="s">
        <v>168</v>
      </c>
      <c r="C509" s="421" t="s">
        <v>181</v>
      </c>
      <c r="D509" s="421"/>
      <c r="E509" s="421"/>
      <c r="F509" s="98"/>
      <c r="G509" s="98"/>
      <c r="H509" s="98"/>
      <c r="I509" s="98"/>
      <c r="J509" s="115">
        <v>934.7</v>
      </c>
      <c r="K509" s="98" t="s">
        <v>370</v>
      </c>
      <c r="L509" s="115">
        <v>453.27</v>
      </c>
      <c r="M509" s="98" t="s">
        <v>176</v>
      </c>
      <c r="N509" s="114">
        <v>9043</v>
      </c>
      <c r="V509" s="94"/>
      <c r="W509" s="76"/>
      <c r="X509" s="76"/>
      <c r="Z509" s="66" t="s">
        <v>181</v>
      </c>
      <c r="AC509" s="76"/>
      <c r="AE509" s="93"/>
      <c r="AF509" s="76"/>
      <c r="AH509" s="76"/>
    </row>
    <row r="510" spans="1:34" s="65" customFormat="1" ht="12" x14ac:dyDescent="0.2">
      <c r="A510" s="116"/>
      <c r="B510" s="83" t="s">
        <v>180</v>
      </c>
      <c r="C510" s="421" t="s">
        <v>179</v>
      </c>
      <c r="D510" s="421"/>
      <c r="E510" s="421"/>
      <c r="F510" s="98"/>
      <c r="G510" s="98"/>
      <c r="H510" s="98"/>
      <c r="I510" s="98"/>
      <c r="J510" s="115">
        <v>26.37</v>
      </c>
      <c r="K510" s="98" t="s">
        <v>370</v>
      </c>
      <c r="L510" s="115">
        <v>12.79</v>
      </c>
      <c r="M510" s="98"/>
      <c r="N510" s="114"/>
      <c r="V510" s="94"/>
      <c r="W510" s="76"/>
      <c r="X510" s="76"/>
      <c r="Z510" s="66" t="s">
        <v>179</v>
      </c>
      <c r="AC510" s="76"/>
      <c r="AE510" s="93"/>
      <c r="AF510" s="76"/>
      <c r="AH510" s="76"/>
    </row>
    <row r="511" spans="1:34" s="65" customFormat="1" ht="12" x14ac:dyDescent="0.2">
      <c r="A511" s="116"/>
      <c r="B511" s="83" t="s">
        <v>178</v>
      </c>
      <c r="C511" s="421" t="s">
        <v>175</v>
      </c>
      <c r="D511" s="421"/>
      <c r="E511" s="421"/>
      <c r="F511" s="98"/>
      <c r="G511" s="98"/>
      <c r="H511" s="98"/>
      <c r="I511" s="98"/>
      <c r="J511" s="115">
        <v>2.62</v>
      </c>
      <c r="K511" s="98" t="s">
        <v>370</v>
      </c>
      <c r="L511" s="115">
        <v>1.27</v>
      </c>
      <c r="M511" s="98" t="s">
        <v>176</v>
      </c>
      <c r="N511" s="114">
        <v>25</v>
      </c>
      <c r="V511" s="94"/>
      <c r="W511" s="76"/>
      <c r="X511" s="76"/>
      <c r="Z511" s="66" t="s">
        <v>175</v>
      </c>
      <c r="AC511" s="76"/>
      <c r="AE511" s="93"/>
      <c r="AF511" s="76"/>
      <c r="AH511" s="76"/>
    </row>
    <row r="512" spans="1:34" s="65" customFormat="1" ht="12" x14ac:dyDescent="0.2">
      <c r="A512" s="116"/>
      <c r="B512" s="83" t="s">
        <v>174</v>
      </c>
      <c r="C512" s="421" t="s">
        <v>173</v>
      </c>
      <c r="D512" s="421"/>
      <c r="E512" s="421"/>
      <c r="F512" s="98"/>
      <c r="G512" s="98"/>
      <c r="H512" s="98"/>
      <c r="I512" s="98"/>
      <c r="J512" s="115">
        <v>12877.43</v>
      </c>
      <c r="K512" s="98" t="s">
        <v>171</v>
      </c>
      <c r="L512" s="115">
        <v>0</v>
      </c>
      <c r="M512" s="98"/>
      <c r="N512" s="114"/>
      <c r="V512" s="94"/>
      <c r="W512" s="76"/>
      <c r="X512" s="76"/>
      <c r="Z512" s="66" t="s">
        <v>173</v>
      </c>
      <c r="AC512" s="76"/>
      <c r="AE512" s="93"/>
      <c r="AF512" s="76"/>
      <c r="AH512" s="76"/>
    </row>
    <row r="513" spans="1:34" s="65" customFormat="1" ht="12" x14ac:dyDescent="0.2">
      <c r="A513" s="116"/>
      <c r="B513" s="83"/>
      <c r="C513" s="421" t="s">
        <v>163</v>
      </c>
      <c r="D513" s="421"/>
      <c r="E513" s="421"/>
      <c r="F513" s="98" t="s">
        <v>162</v>
      </c>
      <c r="G513" s="98" t="s">
        <v>282</v>
      </c>
      <c r="H513" s="98" t="s">
        <v>370</v>
      </c>
      <c r="I513" s="98" t="s">
        <v>516</v>
      </c>
      <c r="J513" s="115"/>
      <c r="K513" s="98"/>
      <c r="L513" s="115"/>
      <c r="M513" s="98"/>
      <c r="N513" s="114"/>
      <c r="V513" s="94"/>
      <c r="W513" s="76"/>
      <c r="X513" s="76"/>
      <c r="AA513" s="66" t="s">
        <v>163</v>
      </c>
      <c r="AC513" s="76"/>
      <c r="AE513" s="93"/>
      <c r="AF513" s="76"/>
      <c r="AH513" s="76"/>
    </row>
    <row r="514" spans="1:34" s="65" customFormat="1" ht="12" x14ac:dyDescent="0.2">
      <c r="A514" s="116"/>
      <c r="B514" s="83"/>
      <c r="C514" s="421" t="s">
        <v>158</v>
      </c>
      <c r="D514" s="421"/>
      <c r="E514" s="421"/>
      <c r="F514" s="98" t="s">
        <v>162</v>
      </c>
      <c r="G514" s="98" t="s">
        <v>280</v>
      </c>
      <c r="H514" s="98" t="s">
        <v>368</v>
      </c>
      <c r="I514" s="98" t="s">
        <v>515</v>
      </c>
      <c r="J514" s="115"/>
      <c r="K514" s="98"/>
      <c r="L514" s="115"/>
      <c r="M514" s="98"/>
      <c r="N514" s="114"/>
      <c r="V514" s="94"/>
      <c r="W514" s="76"/>
      <c r="X514" s="76"/>
      <c r="AA514" s="66" t="s">
        <v>158</v>
      </c>
      <c r="AC514" s="76"/>
      <c r="AE514" s="93"/>
      <c r="AF514" s="76"/>
      <c r="AH514" s="76"/>
    </row>
    <row r="515" spans="1:34" s="65" customFormat="1" ht="12" x14ac:dyDescent="0.2">
      <c r="A515" s="116"/>
      <c r="B515" s="83"/>
      <c r="C515" s="429" t="s">
        <v>157</v>
      </c>
      <c r="D515" s="429"/>
      <c r="E515" s="429"/>
      <c r="F515" s="113"/>
      <c r="G515" s="113"/>
      <c r="H515" s="113"/>
      <c r="I515" s="113"/>
      <c r="J515" s="118">
        <v>13838.5</v>
      </c>
      <c r="K515" s="113"/>
      <c r="L515" s="118">
        <v>466.06</v>
      </c>
      <c r="M515" s="113"/>
      <c r="N515" s="117"/>
      <c r="V515" s="94"/>
      <c r="W515" s="76"/>
      <c r="X515" s="76"/>
      <c r="AB515" s="66" t="s">
        <v>157</v>
      </c>
      <c r="AC515" s="76"/>
      <c r="AE515" s="93"/>
      <c r="AF515" s="76"/>
      <c r="AH515" s="76"/>
    </row>
    <row r="516" spans="1:34" s="65" customFormat="1" ht="12" x14ac:dyDescent="0.2">
      <c r="A516" s="116"/>
      <c r="B516" s="83"/>
      <c r="C516" s="421" t="s">
        <v>156</v>
      </c>
      <c r="D516" s="421"/>
      <c r="E516" s="421"/>
      <c r="F516" s="98"/>
      <c r="G516" s="98"/>
      <c r="H516" s="98"/>
      <c r="I516" s="98"/>
      <c r="J516" s="115"/>
      <c r="K516" s="98"/>
      <c r="L516" s="115">
        <v>454.54</v>
      </c>
      <c r="M516" s="98"/>
      <c r="N516" s="114">
        <v>9068</v>
      </c>
      <c r="V516" s="94"/>
      <c r="W516" s="76"/>
      <c r="X516" s="76"/>
      <c r="AA516" s="66" t="s">
        <v>156</v>
      </c>
      <c r="AC516" s="76"/>
      <c r="AE516" s="93"/>
      <c r="AF516" s="76"/>
      <c r="AH516" s="76"/>
    </row>
    <row r="517" spans="1:34" s="65" customFormat="1" ht="33.75" x14ac:dyDescent="0.2">
      <c r="A517" s="116"/>
      <c r="B517" s="83" t="s">
        <v>201</v>
      </c>
      <c r="C517" s="421" t="s">
        <v>198</v>
      </c>
      <c r="D517" s="421"/>
      <c r="E517" s="421"/>
      <c r="F517" s="98" t="s">
        <v>149</v>
      </c>
      <c r="G517" s="98" t="s">
        <v>200</v>
      </c>
      <c r="H517" s="98"/>
      <c r="I517" s="98" t="s">
        <v>200</v>
      </c>
      <c r="J517" s="115"/>
      <c r="K517" s="98"/>
      <c r="L517" s="115">
        <v>495.45</v>
      </c>
      <c r="M517" s="98"/>
      <c r="N517" s="114">
        <v>9884</v>
      </c>
      <c r="V517" s="94"/>
      <c r="W517" s="76"/>
      <c r="X517" s="76"/>
      <c r="AA517" s="66" t="s">
        <v>198</v>
      </c>
      <c r="AC517" s="76"/>
      <c r="AE517" s="93"/>
      <c r="AF517" s="76"/>
      <c r="AH517" s="76"/>
    </row>
    <row r="518" spans="1:34" s="65" customFormat="1" ht="33.75" x14ac:dyDescent="0.2">
      <c r="A518" s="116"/>
      <c r="B518" s="83" t="s">
        <v>197</v>
      </c>
      <c r="C518" s="421" t="s">
        <v>194</v>
      </c>
      <c r="D518" s="421"/>
      <c r="E518" s="421"/>
      <c r="F518" s="98" t="s">
        <v>149</v>
      </c>
      <c r="G518" s="98" t="s">
        <v>196</v>
      </c>
      <c r="H518" s="98"/>
      <c r="I518" s="98" t="s">
        <v>196</v>
      </c>
      <c r="J518" s="115"/>
      <c r="K518" s="98"/>
      <c r="L518" s="115">
        <v>259.08999999999997</v>
      </c>
      <c r="M518" s="98"/>
      <c r="N518" s="114">
        <v>5169</v>
      </c>
      <c r="V518" s="94"/>
      <c r="W518" s="76"/>
      <c r="X518" s="76"/>
      <c r="AA518" s="66" t="s">
        <v>194</v>
      </c>
      <c r="AC518" s="76"/>
      <c r="AE518" s="93"/>
      <c r="AF518" s="76"/>
      <c r="AH518" s="76"/>
    </row>
    <row r="519" spans="1:34" s="65" customFormat="1" ht="12" x14ac:dyDescent="0.2">
      <c r="A519" s="112"/>
      <c r="B519" s="74"/>
      <c r="C519" s="422" t="s">
        <v>144</v>
      </c>
      <c r="D519" s="422"/>
      <c r="E519" s="422"/>
      <c r="F519" s="101"/>
      <c r="G519" s="101"/>
      <c r="H519" s="101"/>
      <c r="I519" s="101"/>
      <c r="J519" s="102"/>
      <c r="K519" s="101"/>
      <c r="L519" s="102">
        <v>1220.5999999999999</v>
      </c>
      <c r="M519" s="113"/>
      <c r="N519" s="100"/>
      <c r="V519" s="94"/>
      <c r="W519" s="76"/>
      <c r="X519" s="76"/>
      <c r="AC519" s="76" t="s">
        <v>144</v>
      </c>
      <c r="AE519" s="93"/>
      <c r="AF519" s="76"/>
      <c r="AH519" s="76"/>
    </row>
    <row r="520" spans="1:34" s="65" customFormat="1" ht="12" x14ac:dyDescent="0.2">
      <c r="A520" s="430" t="s">
        <v>514</v>
      </c>
      <c r="B520" s="431"/>
      <c r="C520" s="431"/>
      <c r="D520" s="431"/>
      <c r="E520" s="431"/>
      <c r="F520" s="431"/>
      <c r="G520" s="431"/>
      <c r="H520" s="431"/>
      <c r="I520" s="431"/>
      <c r="J520" s="431"/>
      <c r="K520" s="431"/>
      <c r="L520" s="431"/>
      <c r="M520" s="431"/>
      <c r="N520" s="432"/>
      <c r="V520" s="94"/>
      <c r="W520" s="76" t="s">
        <v>514</v>
      </c>
      <c r="X520" s="76"/>
      <c r="AC520" s="76"/>
      <c r="AE520" s="93"/>
      <c r="AF520" s="76"/>
      <c r="AH520" s="76"/>
    </row>
    <row r="521" spans="1:34" s="65" customFormat="1" ht="56.25" x14ac:dyDescent="0.2">
      <c r="A521" s="104" t="s">
        <v>442</v>
      </c>
      <c r="B521" s="103" t="s">
        <v>513</v>
      </c>
      <c r="C521" s="422" t="s">
        <v>512</v>
      </c>
      <c r="D521" s="422"/>
      <c r="E521" s="422"/>
      <c r="F521" s="101" t="s">
        <v>507</v>
      </c>
      <c r="G521" s="101"/>
      <c r="H521" s="101"/>
      <c r="I521" s="101" t="s">
        <v>430</v>
      </c>
      <c r="J521" s="102"/>
      <c r="K521" s="101"/>
      <c r="L521" s="102"/>
      <c r="M521" s="101"/>
      <c r="N521" s="100"/>
      <c r="V521" s="94"/>
      <c r="W521" s="76"/>
      <c r="X521" s="76" t="s">
        <v>512</v>
      </c>
      <c r="AC521" s="76"/>
      <c r="AE521" s="93"/>
      <c r="AF521" s="76"/>
      <c r="AH521" s="76"/>
    </row>
    <row r="522" spans="1:34" s="65" customFormat="1" ht="12" x14ac:dyDescent="0.2">
      <c r="A522" s="106"/>
      <c r="B522" s="105"/>
      <c r="C522" s="421" t="s">
        <v>429</v>
      </c>
      <c r="D522" s="421"/>
      <c r="E522" s="421"/>
      <c r="F522" s="421"/>
      <c r="G522" s="421"/>
      <c r="H522" s="421"/>
      <c r="I522" s="421"/>
      <c r="J522" s="421"/>
      <c r="K522" s="421"/>
      <c r="L522" s="421"/>
      <c r="M522" s="421"/>
      <c r="N522" s="423"/>
      <c r="V522" s="94"/>
      <c r="W522" s="76"/>
      <c r="X522" s="76"/>
      <c r="Y522" s="66" t="s">
        <v>429</v>
      </c>
      <c r="AC522" s="76"/>
      <c r="AE522" s="93"/>
      <c r="AF522" s="76"/>
      <c r="AH522" s="76"/>
    </row>
    <row r="523" spans="1:34" s="65" customFormat="1" ht="22.5" x14ac:dyDescent="0.2">
      <c r="A523" s="122"/>
      <c r="B523" s="83" t="s">
        <v>186</v>
      </c>
      <c r="C523" s="421" t="s">
        <v>185</v>
      </c>
      <c r="D523" s="421"/>
      <c r="E523" s="421"/>
      <c r="F523" s="421"/>
      <c r="G523" s="421"/>
      <c r="H523" s="421"/>
      <c r="I523" s="421"/>
      <c r="J523" s="421"/>
      <c r="K523" s="421"/>
      <c r="L523" s="421"/>
      <c r="M523" s="421"/>
      <c r="N523" s="423"/>
      <c r="V523" s="94"/>
      <c r="W523" s="76"/>
      <c r="X523" s="76"/>
      <c r="AC523" s="76"/>
      <c r="AD523" s="66" t="s">
        <v>185</v>
      </c>
      <c r="AE523" s="93"/>
      <c r="AF523" s="76"/>
      <c r="AH523" s="76"/>
    </row>
    <row r="524" spans="1:34" s="65" customFormat="1" ht="33.75" x14ac:dyDescent="0.2">
      <c r="A524" s="122"/>
      <c r="B524" s="83" t="s">
        <v>184</v>
      </c>
      <c r="C524" s="421" t="s">
        <v>183</v>
      </c>
      <c r="D524" s="421"/>
      <c r="E524" s="421"/>
      <c r="F524" s="421"/>
      <c r="G524" s="421"/>
      <c r="H524" s="421"/>
      <c r="I524" s="421"/>
      <c r="J524" s="421"/>
      <c r="K524" s="421"/>
      <c r="L524" s="421"/>
      <c r="M524" s="421"/>
      <c r="N524" s="423"/>
      <c r="V524" s="94"/>
      <c r="W524" s="76"/>
      <c r="X524" s="76"/>
      <c r="AC524" s="76"/>
      <c r="AD524" s="66" t="s">
        <v>183</v>
      </c>
      <c r="AE524" s="93"/>
      <c r="AF524" s="76"/>
      <c r="AH524" s="76"/>
    </row>
    <row r="525" spans="1:34" s="65" customFormat="1" ht="12" x14ac:dyDescent="0.2">
      <c r="A525" s="116"/>
      <c r="B525" s="83" t="s">
        <v>168</v>
      </c>
      <c r="C525" s="421" t="s">
        <v>181</v>
      </c>
      <c r="D525" s="421"/>
      <c r="E525" s="421"/>
      <c r="F525" s="98"/>
      <c r="G525" s="98"/>
      <c r="H525" s="98"/>
      <c r="I525" s="98"/>
      <c r="J525" s="115">
        <v>421.25</v>
      </c>
      <c r="K525" s="98" t="s">
        <v>182</v>
      </c>
      <c r="L525" s="115">
        <v>2005.57</v>
      </c>
      <c r="M525" s="98" t="s">
        <v>176</v>
      </c>
      <c r="N525" s="114">
        <v>40011</v>
      </c>
      <c r="V525" s="94"/>
      <c r="W525" s="76"/>
      <c r="X525" s="76"/>
      <c r="Z525" s="66" t="s">
        <v>181</v>
      </c>
      <c r="AC525" s="76"/>
      <c r="AE525" s="93"/>
      <c r="AF525" s="76"/>
      <c r="AH525" s="76"/>
    </row>
    <row r="526" spans="1:34" s="65" customFormat="1" ht="12" x14ac:dyDescent="0.2">
      <c r="A526" s="116"/>
      <c r="B526" s="83" t="s">
        <v>180</v>
      </c>
      <c r="C526" s="421" t="s">
        <v>179</v>
      </c>
      <c r="D526" s="421"/>
      <c r="E526" s="421"/>
      <c r="F526" s="98"/>
      <c r="G526" s="98"/>
      <c r="H526" s="98"/>
      <c r="I526" s="98"/>
      <c r="J526" s="115">
        <v>149.57</v>
      </c>
      <c r="K526" s="98" t="s">
        <v>177</v>
      </c>
      <c r="L526" s="115">
        <v>774.02</v>
      </c>
      <c r="M526" s="98"/>
      <c r="N526" s="114"/>
      <c r="V526" s="94"/>
      <c r="W526" s="76"/>
      <c r="X526" s="76"/>
      <c r="Z526" s="66" t="s">
        <v>179</v>
      </c>
      <c r="AC526" s="76"/>
      <c r="AE526" s="93"/>
      <c r="AF526" s="76"/>
      <c r="AH526" s="76"/>
    </row>
    <row r="527" spans="1:34" s="65" customFormat="1" ht="12" x14ac:dyDescent="0.2">
      <c r="A527" s="116"/>
      <c r="B527" s="83" t="s">
        <v>178</v>
      </c>
      <c r="C527" s="421" t="s">
        <v>175</v>
      </c>
      <c r="D527" s="421"/>
      <c r="E527" s="421"/>
      <c r="F527" s="98"/>
      <c r="G527" s="98"/>
      <c r="H527" s="98"/>
      <c r="I527" s="98"/>
      <c r="J527" s="115">
        <v>7.22</v>
      </c>
      <c r="K527" s="98" t="s">
        <v>177</v>
      </c>
      <c r="L527" s="115">
        <v>37.36</v>
      </c>
      <c r="M527" s="98" t="s">
        <v>176</v>
      </c>
      <c r="N527" s="114">
        <v>745</v>
      </c>
      <c r="V527" s="94"/>
      <c r="W527" s="76"/>
      <c r="X527" s="76"/>
      <c r="Z527" s="66" t="s">
        <v>175</v>
      </c>
      <c r="AC527" s="76"/>
      <c r="AE527" s="93"/>
      <c r="AF527" s="76"/>
      <c r="AH527" s="76"/>
    </row>
    <row r="528" spans="1:34" s="65" customFormat="1" ht="12" x14ac:dyDescent="0.2">
      <c r="A528" s="116"/>
      <c r="B528" s="83" t="s">
        <v>174</v>
      </c>
      <c r="C528" s="421" t="s">
        <v>173</v>
      </c>
      <c r="D528" s="421"/>
      <c r="E528" s="421"/>
      <c r="F528" s="98"/>
      <c r="G528" s="98"/>
      <c r="H528" s="98"/>
      <c r="I528" s="98"/>
      <c r="J528" s="115">
        <v>4155.43</v>
      </c>
      <c r="K528" s="98"/>
      <c r="L528" s="115">
        <v>14336.23</v>
      </c>
      <c r="M528" s="98"/>
      <c r="N528" s="114"/>
      <c r="V528" s="94"/>
      <c r="W528" s="76"/>
      <c r="X528" s="76"/>
      <c r="Z528" s="66" t="s">
        <v>173</v>
      </c>
      <c r="AC528" s="76"/>
      <c r="AE528" s="93"/>
      <c r="AF528" s="76"/>
      <c r="AH528" s="76"/>
    </row>
    <row r="529" spans="1:34" s="65" customFormat="1" ht="12" x14ac:dyDescent="0.2">
      <c r="A529" s="116"/>
      <c r="B529" s="83"/>
      <c r="C529" s="421" t="s">
        <v>163</v>
      </c>
      <c r="D529" s="421"/>
      <c r="E529" s="421"/>
      <c r="F529" s="98" t="s">
        <v>162</v>
      </c>
      <c r="G529" s="98" t="s">
        <v>511</v>
      </c>
      <c r="H529" s="98" t="s">
        <v>165</v>
      </c>
      <c r="I529" s="98" t="s">
        <v>510</v>
      </c>
      <c r="J529" s="115"/>
      <c r="K529" s="98"/>
      <c r="L529" s="115"/>
      <c r="M529" s="98"/>
      <c r="N529" s="114"/>
      <c r="V529" s="94"/>
      <c r="W529" s="76"/>
      <c r="X529" s="76"/>
      <c r="AA529" s="66" t="s">
        <v>163</v>
      </c>
      <c r="AC529" s="76"/>
      <c r="AE529" s="93"/>
      <c r="AF529" s="76"/>
      <c r="AH529" s="76"/>
    </row>
    <row r="530" spans="1:34" s="65" customFormat="1" ht="12" x14ac:dyDescent="0.2">
      <c r="A530" s="116"/>
      <c r="B530" s="83"/>
      <c r="C530" s="421" t="s">
        <v>158</v>
      </c>
      <c r="D530" s="421"/>
      <c r="E530" s="421"/>
      <c r="F530" s="98" t="s">
        <v>162</v>
      </c>
      <c r="G530" s="98" t="s">
        <v>498</v>
      </c>
      <c r="H530" s="98" t="s">
        <v>160</v>
      </c>
      <c r="I530" s="98" t="s">
        <v>509</v>
      </c>
      <c r="J530" s="115"/>
      <c r="K530" s="98"/>
      <c r="L530" s="115"/>
      <c r="M530" s="98"/>
      <c r="N530" s="114"/>
      <c r="V530" s="94"/>
      <c r="W530" s="76"/>
      <c r="X530" s="76"/>
      <c r="AA530" s="66" t="s">
        <v>158</v>
      </c>
      <c r="AC530" s="76"/>
      <c r="AE530" s="93"/>
      <c r="AF530" s="76"/>
      <c r="AH530" s="76"/>
    </row>
    <row r="531" spans="1:34" s="65" customFormat="1" ht="12" x14ac:dyDescent="0.2">
      <c r="A531" s="116"/>
      <c r="B531" s="83"/>
      <c r="C531" s="429" t="s">
        <v>157</v>
      </c>
      <c r="D531" s="429"/>
      <c r="E531" s="429"/>
      <c r="F531" s="113"/>
      <c r="G531" s="113"/>
      <c r="H531" s="113"/>
      <c r="I531" s="113"/>
      <c r="J531" s="118">
        <v>4726.25</v>
      </c>
      <c r="K531" s="113"/>
      <c r="L531" s="118">
        <v>17115.82</v>
      </c>
      <c r="M531" s="113"/>
      <c r="N531" s="117"/>
      <c r="V531" s="94"/>
      <c r="W531" s="76"/>
      <c r="X531" s="76"/>
      <c r="AB531" s="66" t="s">
        <v>157</v>
      </c>
      <c r="AC531" s="76"/>
      <c r="AE531" s="93"/>
      <c r="AF531" s="76"/>
      <c r="AH531" s="76"/>
    </row>
    <row r="532" spans="1:34" s="65" customFormat="1" ht="12" x14ac:dyDescent="0.2">
      <c r="A532" s="116"/>
      <c r="B532" s="83"/>
      <c r="C532" s="421" t="s">
        <v>156</v>
      </c>
      <c r="D532" s="421"/>
      <c r="E532" s="421"/>
      <c r="F532" s="98"/>
      <c r="G532" s="98"/>
      <c r="H532" s="98"/>
      <c r="I532" s="98"/>
      <c r="J532" s="115"/>
      <c r="K532" s="98"/>
      <c r="L532" s="115">
        <v>2042.93</v>
      </c>
      <c r="M532" s="98"/>
      <c r="N532" s="114">
        <v>40756</v>
      </c>
      <c r="V532" s="94"/>
      <c r="W532" s="76"/>
      <c r="X532" s="76"/>
      <c r="AA532" s="66" t="s">
        <v>156</v>
      </c>
      <c r="AC532" s="76"/>
      <c r="AE532" s="93"/>
      <c r="AF532" s="76"/>
      <c r="AH532" s="76"/>
    </row>
    <row r="533" spans="1:34" s="65" customFormat="1" ht="33.75" x14ac:dyDescent="0.2">
      <c r="A533" s="116"/>
      <c r="B533" s="83" t="s">
        <v>201</v>
      </c>
      <c r="C533" s="421" t="s">
        <v>198</v>
      </c>
      <c r="D533" s="421"/>
      <c r="E533" s="421"/>
      <c r="F533" s="98" t="s">
        <v>149</v>
      </c>
      <c r="G533" s="98" t="s">
        <v>200</v>
      </c>
      <c r="H533" s="98" t="s">
        <v>153</v>
      </c>
      <c r="I533" s="98" t="s">
        <v>199</v>
      </c>
      <c r="J533" s="115"/>
      <c r="K533" s="98"/>
      <c r="L533" s="115">
        <v>2004.11</v>
      </c>
      <c r="M533" s="98"/>
      <c r="N533" s="114">
        <v>39982</v>
      </c>
      <c r="V533" s="94"/>
      <c r="W533" s="76"/>
      <c r="X533" s="76"/>
      <c r="AA533" s="66" t="s">
        <v>198</v>
      </c>
      <c r="AC533" s="76"/>
      <c r="AE533" s="93"/>
      <c r="AF533" s="76"/>
      <c r="AH533" s="76"/>
    </row>
    <row r="534" spans="1:34" s="65" customFormat="1" ht="33.75" x14ac:dyDescent="0.2">
      <c r="A534" s="116"/>
      <c r="B534" s="83" t="s">
        <v>197</v>
      </c>
      <c r="C534" s="421" t="s">
        <v>194</v>
      </c>
      <c r="D534" s="421"/>
      <c r="E534" s="421"/>
      <c r="F534" s="98" t="s">
        <v>149</v>
      </c>
      <c r="G534" s="98" t="s">
        <v>196</v>
      </c>
      <c r="H534" s="98" t="s">
        <v>147</v>
      </c>
      <c r="I534" s="98" t="s">
        <v>195</v>
      </c>
      <c r="J534" s="115"/>
      <c r="K534" s="98"/>
      <c r="L534" s="115">
        <v>989.8</v>
      </c>
      <c r="M534" s="98"/>
      <c r="N534" s="114">
        <v>19746</v>
      </c>
      <c r="V534" s="94"/>
      <c r="W534" s="76"/>
      <c r="X534" s="76"/>
      <c r="AA534" s="66" t="s">
        <v>194</v>
      </c>
      <c r="AC534" s="76"/>
      <c r="AE534" s="93"/>
      <c r="AF534" s="76"/>
      <c r="AH534" s="76"/>
    </row>
    <row r="535" spans="1:34" s="65" customFormat="1" ht="12" x14ac:dyDescent="0.2">
      <c r="A535" s="112"/>
      <c r="B535" s="74"/>
      <c r="C535" s="422" t="s">
        <v>144</v>
      </c>
      <c r="D535" s="422"/>
      <c r="E535" s="422"/>
      <c r="F535" s="101"/>
      <c r="G535" s="101"/>
      <c r="H535" s="101"/>
      <c r="I535" s="101"/>
      <c r="J535" s="102"/>
      <c r="K535" s="101"/>
      <c r="L535" s="102">
        <v>20109.73</v>
      </c>
      <c r="M535" s="113"/>
      <c r="N535" s="100"/>
      <c r="V535" s="94"/>
      <c r="W535" s="76"/>
      <c r="X535" s="76"/>
      <c r="AC535" s="76" t="s">
        <v>144</v>
      </c>
      <c r="AE535" s="93"/>
      <c r="AF535" s="76"/>
      <c r="AH535" s="76"/>
    </row>
    <row r="536" spans="1:34" s="65" customFormat="1" ht="56.25" x14ac:dyDescent="0.2">
      <c r="A536" s="104" t="s">
        <v>330</v>
      </c>
      <c r="B536" s="103" t="s">
        <v>508</v>
      </c>
      <c r="C536" s="422" t="s">
        <v>506</v>
      </c>
      <c r="D536" s="422"/>
      <c r="E536" s="422"/>
      <c r="F536" s="101" t="s">
        <v>507</v>
      </c>
      <c r="G536" s="101"/>
      <c r="H536" s="101"/>
      <c r="I536" s="101" t="s">
        <v>430</v>
      </c>
      <c r="J536" s="102"/>
      <c r="K536" s="101"/>
      <c r="L536" s="102"/>
      <c r="M536" s="101"/>
      <c r="N536" s="100"/>
      <c r="V536" s="94"/>
      <c r="W536" s="76"/>
      <c r="X536" s="76" t="s">
        <v>506</v>
      </c>
      <c r="AC536" s="76"/>
      <c r="AE536" s="93"/>
      <c r="AF536" s="76"/>
      <c r="AH536" s="76"/>
    </row>
    <row r="537" spans="1:34" s="65" customFormat="1" ht="12" x14ac:dyDescent="0.2">
      <c r="A537" s="106"/>
      <c r="B537" s="105"/>
      <c r="C537" s="421" t="s">
        <v>429</v>
      </c>
      <c r="D537" s="421"/>
      <c r="E537" s="421"/>
      <c r="F537" s="421"/>
      <c r="G537" s="421"/>
      <c r="H537" s="421"/>
      <c r="I537" s="421"/>
      <c r="J537" s="421"/>
      <c r="K537" s="421"/>
      <c r="L537" s="421"/>
      <c r="M537" s="421"/>
      <c r="N537" s="423"/>
      <c r="V537" s="94"/>
      <c r="W537" s="76"/>
      <c r="X537" s="76"/>
      <c r="Y537" s="66" t="s">
        <v>429</v>
      </c>
      <c r="AC537" s="76"/>
      <c r="AE537" s="93"/>
      <c r="AF537" s="76"/>
      <c r="AH537" s="76"/>
    </row>
    <row r="538" spans="1:34" s="65" customFormat="1" ht="12" x14ac:dyDescent="0.2">
      <c r="A538" s="122"/>
      <c r="B538" s="83"/>
      <c r="C538" s="421" t="s">
        <v>505</v>
      </c>
      <c r="D538" s="421"/>
      <c r="E538" s="421"/>
      <c r="F538" s="421"/>
      <c r="G538" s="421"/>
      <c r="H538" s="421"/>
      <c r="I538" s="421"/>
      <c r="J538" s="421"/>
      <c r="K538" s="421"/>
      <c r="L538" s="421"/>
      <c r="M538" s="421"/>
      <c r="N538" s="423"/>
      <c r="V538" s="94"/>
      <c r="W538" s="76"/>
      <c r="X538" s="76"/>
      <c r="AC538" s="76"/>
      <c r="AD538" s="66" t="s">
        <v>505</v>
      </c>
      <c r="AE538" s="93"/>
      <c r="AF538" s="76"/>
      <c r="AH538" s="76"/>
    </row>
    <row r="539" spans="1:34" s="65" customFormat="1" ht="22.5" x14ac:dyDescent="0.2">
      <c r="A539" s="122"/>
      <c r="B539" s="83" t="s">
        <v>186</v>
      </c>
      <c r="C539" s="421" t="s">
        <v>185</v>
      </c>
      <c r="D539" s="421"/>
      <c r="E539" s="421"/>
      <c r="F539" s="421"/>
      <c r="G539" s="421"/>
      <c r="H539" s="421"/>
      <c r="I539" s="421"/>
      <c r="J539" s="421"/>
      <c r="K539" s="421"/>
      <c r="L539" s="421"/>
      <c r="M539" s="421"/>
      <c r="N539" s="423"/>
      <c r="V539" s="94"/>
      <c r="W539" s="76"/>
      <c r="X539" s="76"/>
      <c r="AC539" s="76"/>
      <c r="AD539" s="66" t="s">
        <v>185</v>
      </c>
      <c r="AE539" s="93"/>
      <c r="AF539" s="76"/>
      <c r="AH539" s="76"/>
    </row>
    <row r="540" spans="1:34" s="65" customFormat="1" ht="33.75" x14ac:dyDescent="0.2">
      <c r="A540" s="122"/>
      <c r="B540" s="83" t="s">
        <v>184</v>
      </c>
      <c r="C540" s="421" t="s">
        <v>183</v>
      </c>
      <c r="D540" s="421"/>
      <c r="E540" s="421"/>
      <c r="F540" s="421"/>
      <c r="G540" s="421"/>
      <c r="H540" s="421"/>
      <c r="I540" s="421"/>
      <c r="J540" s="421"/>
      <c r="K540" s="421"/>
      <c r="L540" s="421"/>
      <c r="M540" s="421"/>
      <c r="N540" s="423"/>
      <c r="V540" s="94"/>
      <c r="W540" s="76"/>
      <c r="X540" s="76"/>
      <c r="AC540" s="76"/>
      <c r="AD540" s="66" t="s">
        <v>183</v>
      </c>
      <c r="AE540" s="93"/>
      <c r="AF540" s="76"/>
      <c r="AH540" s="76"/>
    </row>
    <row r="541" spans="1:34" s="65" customFormat="1" ht="12" x14ac:dyDescent="0.2">
      <c r="A541" s="116"/>
      <c r="B541" s="83" t="s">
        <v>168</v>
      </c>
      <c r="C541" s="421" t="s">
        <v>181</v>
      </c>
      <c r="D541" s="421"/>
      <c r="E541" s="421"/>
      <c r="F541" s="98"/>
      <c r="G541" s="98"/>
      <c r="H541" s="98"/>
      <c r="I541" s="98"/>
      <c r="J541" s="115">
        <v>326.16000000000003</v>
      </c>
      <c r="K541" s="98" t="s">
        <v>504</v>
      </c>
      <c r="L541" s="115">
        <v>5590.25</v>
      </c>
      <c r="M541" s="98" t="s">
        <v>176</v>
      </c>
      <c r="N541" s="114">
        <v>111525</v>
      </c>
      <c r="V541" s="94"/>
      <c r="W541" s="76"/>
      <c r="X541" s="76"/>
      <c r="Z541" s="66" t="s">
        <v>181</v>
      </c>
      <c r="AC541" s="76"/>
      <c r="AE541" s="93"/>
      <c r="AF541" s="76"/>
      <c r="AH541" s="76"/>
    </row>
    <row r="542" spans="1:34" s="65" customFormat="1" ht="12" x14ac:dyDescent="0.2">
      <c r="A542" s="116"/>
      <c r="B542" s="83" t="s">
        <v>180</v>
      </c>
      <c r="C542" s="421" t="s">
        <v>179</v>
      </c>
      <c r="D542" s="421"/>
      <c r="E542" s="421"/>
      <c r="F542" s="98"/>
      <c r="G542" s="98"/>
      <c r="H542" s="98"/>
      <c r="I542" s="98"/>
      <c r="J542" s="115">
        <v>142.84</v>
      </c>
      <c r="K542" s="98" t="s">
        <v>503</v>
      </c>
      <c r="L542" s="115">
        <v>2661.11</v>
      </c>
      <c r="M542" s="98"/>
      <c r="N542" s="114"/>
      <c r="V542" s="94"/>
      <c r="W542" s="76"/>
      <c r="X542" s="76"/>
      <c r="Z542" s="66" t="s">
        <v>179</v>
      </c>
      <c r="AC542" s="76"/>
      <c r="AE542" s="93"/>
      <c r="AF542" s="76"/>
      <c r="AH542" s="76"/>
    </row>
    <row r="543" spans="1:34" s="65" customFormat="1" ht="12" x14ac:dyDescent="0.2">
      <c r="A543" s="116"/>
      <c r="B543" s="83" t="s">
        <v>178</v>
      </c>
      <c r="C543" s="421" t="s">
        <v>175</v>
      </c>
      <c r="D543" s="421"/>
      <c r="E543" s="421"/>
      <c r="F543" s="98"/>
      <c r="G543" s="98"/>
      <c r="H543" s="98"/>
      <c r="I543" s="98"/>
      <c r="J543" s="115">
        <v>7.22</v>
      </c>
      <c r="K543" s="98" t="s">
        <v>503</v>
      </c>
      <c r="L543" s="115">
        <v>134.51</v>
      </c>
      <c r="M543" s="98" t="s">
        <v>176</v>
      </c>
      <c r="N543" s="114">
        <v>2683</v>
      </c>
      <c r="V543" s="94"/>
      <c r="W543" s="76"/>
      <c r="X543" s="76"/>
      <c r="Z543" s="66" t="s">
        <v>175</v>
      </c>
      <c r="AC543" s="76"/>
      <c r="AE543" s="93"/>
      <c r="AF543" s="76"/>
      <c r="AH543" s="76"/>
    </row>
    <row r="544" spans="1:34" s="65" customFormat="1" ht="12" x14ac:dyDescent="0.2">
      <c r="A544" s="116"/>
      <c r="B544" s="83" t="s">
        <v>174</v>
      </c>
      <c r="C544" s="421" t="s">
        <v>173</v>
      </c>
      <c r="D544" s="421"/>
      <c r="E544" s="421"/>
      <c r="F544" s="98"/>
      <c r="G544" s="98"/>
      <c r="H544" s="98"/>
      <c r="I544" s="98"/>
      <c r="J544" s="115">
        <v>3902.55</v>
      </c>
      <c r="K544" s="98" t="s">
        <v>502</v>
      </c>
      <c r="L544" s="115">
        <v>48469.67</v>
      </c>
      <c r="M544" s="98"/>
      <c r="N544" s="114"/>
      <c r="V544" s="94"/>
      <c r="W544" s="76"/>
      <c r="X544" s="76"/>
      <c r="Z544" s="66" t="s">
        <v>173</v>
      </c>
      <c r="AC544" s="76"/>
      <c r="AE544" s="93"/>
      <c r="AF544" s="76"/>
      <c r="AH544" s="76"/>
    </row>
    <row r="545" spans="1:34" s="65" customFormat="1" ht="12" x14ac:dyDescent="0.2">
      <c r="A545" s="116"/>
      <c r="B545" s="83"/>
      <c r="C545" s="421" t="s">
        <v>163</v>
      </c>
      <c r="D545" s="421"/>
      <c r="E545" s="421"/>
      <c r="F545" s="98" t="s">
        <v>162</v>
      </c>
      <c r="G545" s="98" t="s">
        <v>501</v>
      </c>
      <c r="H545" s="98" t="s">
        <v>500</v>
      </c>
      <c r="I545" s="98" t="s">
        <v>499</v>
      </c>
      <c r="J545" s="115"/>
      <c r="K545" s="98"/>
      <c r="L545" s="115"/>
      <c r="M545" s="98"/>
      <c r="N545" s="114"/>
      <c r="V545" s="94"/>
      <c r="W545" s="76"/>
      <c r="X545" s="76"/>
      <c r="AA545" s="66" t="s">
        <v>163</v>
      </c>
      <c r="AC545" s="76"/>
      <c r="AE545" s="93"/>
      <c r="AF545" s="76"/>
      <c r="AH545" s="76"/>
    </row>
    <row r="546" spans="1:34" s="65" customFormat="1" ht="12" x14ac:dyDescent="0.2">
      <c r="A546" s="116"/>
      <c r="B546" s="83"/>
      <c r="C546" s="421" t="s">
        <v>158</v>
      </c>
      <c r="D546" s="421"/>
      <c r="E546" s="421"/>
      <c r="F546" s="98" t="s">
        <v>162</v>
      </c>
      <c r="G546" s="98" t="s">
        <v>498</v>
      </c>
      <c r="H546" s="98" t="s">
        <v>497</v>
      </c>
      <c r="I546" s="98" t="s">
        <v>496</v>
      </c>
      <c r="J546" s="115"/>
      <c r="K546" s="98"/>
      <c r="L546" s="115"/>
      <c r="M546" s="98"/>
      <c r="N546" s="114"/>
      <c r="V546" s="94"/>
      <c r="W546" s="76"/>
      <c r="X546" s="76"/>
      <c r="AA546" s="66" t="s">
        <v>158</v>
      </c>
      <c r="AC546" s="76"/>
      <c r="AE546" s="93"/>
      <c r="AF546" s="76"/>
      <c r="AH546" s="76"/>
    </row>
    <row r="547" spans="1:34" s="65" customFormat="1" ht="12" x14ac:dyDescent="0.2">
      <c r="A547" s="116"/>
      <c r="B547" s="83"/>
      <c r="C547" s="429" t="s">
        <v>157</v>
      </c>
      <c r="D547" s="429"/>
      <c r="E547" s="429"/>
      <c r="F547" s="113"/>
      <c r="G547" s="113"/>
      <c r="H547" s="113"/>
      <c r="I547" s="113"/>
      <c r="J547" s="118">
        <v>4371.55</v>
      </c>
      <c r="K547" s="113"/>
      <c r="L547" s="118">
        <v>56721.03</v>
      </c>
      <c r="M547" s="113"/>
      <c r="N547" s="117"/>
      <c r="V547" s="94"/>
      <c r="W547" s="76"/>
      <c r="X547" s="76"/>
      <c r="AB547" s="66" t="s">
        <v>157</v>
      </c>
      <c r="AC547" s="76"/>
      <c r="AE547" s="93"/>
      <c r="AF547" s="76"/>
      <c r="AH547" s="76"/>
    </row>
    <row r="548" spans="1:34" s="65" customFormat="1" ht="12" x14ac:dyDescent="0.2">
      <c r="A548" s="116"/>
      <c r="B548" s="83"/>
      <c r="C548" s="421" t="s">
        <v>156</v>
      </c>
      <c r="D548" s="421"/>
      <c r="E548" s="421"/>
      <c r="F548" s="98"/>
      <c r="G548" s="98"/>
      <c r="H548" s="98"/>
      <c r="I548" s="98"/>
      <c r="J548" s="115"/>
      <c r="K548" s="98"/>
      <c r="L548" s="115">
        <v>5724.76</v>
      </c>
      <c r="M548" s="98"/>
      <c r="N548" s="114">
        <v>114208</v>
      </c>
      <c r="V548" s="94"/>
      <c r="W548" s="76"/>
      <c r="X548" s="76"/>
      <c r="AA548" s="66" t="s">
        <v>156</v>
      </c>
      <c r="AC548" s="76"/>
      <c r="AE548" s="93"/>
      <c r="AF548" s="76"/>
      <c r="AH548" s="76"/>
    </row>
    <row r="549" spans="1:34" s="65" customFormat="1" ht="33.75" x14ac:dyDescent="0.2">
      <c r="A549" s="116"/>
      <c r="B549" s="83" t="s">
        <v>201</v>
      </c>
      <c r="C549" s="421" t="s">
        <v>198</v>
      </c>
      <c r="D549" s="421"/>
      <c r="E549" s="421"/>
      <c r="F549" s="98" t="s">
        <v>149</v>
      </c>
      <c r="G549" s="98" t="s">
        <v>200</v>
      </c>
      <c r="H549" s="98" t="s">
        <v>153</v>
      </c>
      <c r="I549" s="98" t="s">
        <v>199</v>
      </c>
      <c r="J549" s="115"/>
      <c r="K549" s="98"/>
      <c r="L549" s="115">
        <v>5615.99</v>
      </c>
      <c r="M549" s="98"/>
      <c r="N549" s="114">
        <v>112038</v>
      </c>
      <c r="V549" s="94"/>
      <c r="W549" s="76"/>
      <c r="X549" s="76"/>
      <c r="AA549" s="66" t="s">
        <v>198</v>
      </c>
      <c r="AC549" s="76"/>
      <c r="AE549" s="93"/>
      <c r="AF549" s="76"/>
      <c r="AH549" s="76"/>
    </row>
    <row r="550" spans="1:34" s="65" customFormat="1" ht="33.75" x14ac:dyDescent="0.2">
      <c r="A550" s="116"/>
      <c r="B550" s="83" t="s">
        <v>197</v>
      </c>
      <c r="C550" s="421" t="s">
        <v>194</v>
      </c>
      <c r="D550" s="421"/>
      <c r="E550" s="421"/>
      <c r="F550" s="98" t="s">
        <v>149</v>
      </c>
      <c r="G550" s="98" t="s">
        <v>196</v>
      </c>
      <c r="H550" s="98" t="s">
        <v>147</v>
      </c>
      <c r="I550" s="98" t="s">
        <v>195</v>
      </c>
      <c r="J550" s="115"/>
      <c r="K550" s="98"/>
      <c r="L550" s="115">
        <v>2773.65</v>
      </c>
      <c r="M550" s="98"/>
      <c r="N550" s="114">
        <v>55334</v>
      </c>
      <c r="V550" s="94"/>
      <c r="W550" s="76"/>
      <c r="X550" s="76"/>
      <c r="AA550" s="66" t="s">
        <v>194</v>
      </c>
      <c r="AC550" s="76"/>
      <c r="AE550" s="93"/>
      <c r="AF550" s="76"/>
      <c r="AH550" s="76"/>
    </row>
    <row r="551" spans="1:34" s="65" customFormat="1" ht="12" x14ac:dyDescent="0.2">
      <c r="A551" s="112"/>
      <c r="B551" s="74"/>
      <c r="C551" s="422" t="s">
        <v>144</v>
      </c>
      <c r="D551" s="422"/>
      <c r="E551" s="422"/>
      <c r="F551" s="101"/>
      <c r="G551" s="101"/>
      <c r="H551" s="101"/>
      <c r="I551" s="101"/>
      <c r="J551" s="102"/>
      <c r="K551" s="101"/>
      <c r="L551" s="102">
        <v>65110.67</v>
      </c>
      <c r="M551" s="113"/>
      <c r="N551" s="100"/>
      <c r="V551" s="94"/>
      <c r="W551" s="76"/>
      <c r="X551" s="76"/>
      <c r="AC551" s="76" t="s">
        <v>144</v>
      </c>
      <c r="AE551" s="93"/>
      <c r="AF551" s="76"/>
      <c r="AH551" s="76"/>
    </row>
    <row r="552" spans="1:34" s="65" customFormat="1" ht="67.5" x14ac:dyDescent="0.2">
      <c r="A552" s="104" t="s">
        <v>495</v>
      </c>
      <c r="B552" s="103" t="s">
        <v>494</v>
      </c>
      <c r="C552" s="422" t="s">
        <v>492</v>
      </c>
      <c r="D552" s="422"/>
      <c r="E552" s="422"/>
      <c r="F552" s="101" t="s">
        <v>493</v>
      </c>
      <c r="G552" s="101"/>
      <c r="H552" s="101"/>
      <c r="I552" s="101" t="s">
        <v>430</v>
      </c>
      <c r="J552" s="102"/>
      <c r="K552" s="101"/>
      <c r="L552" s="102"/>
      <c r="M552" s="101"/>
      <c r="N552" s="100"/>
      <c r="V552" s="94"/>
      <c r="W552" s="76"/>
      <c r="X552" s="76" t="s">
        <v>492</v>
      </c>
      <c r="AC552" s="76"/>
      <c r="AE552" s="93"/>
      <c r="AF552" s="76"/>
      <c r="AH552" s="76"/>
    </row>
    <row r="553" spans="1:34" s="65" customFormat="1" ht="12" x14ac:dyDescent="0.2">
      <c r="A553" s="106"/>
      <c r="B553" s="105"/>
      <c r="C553" s="421" t="s">
        <v>429</v>
      </c>
      <c r="D553" s="421"/>
      <c r="E553" s="421"/>
      <c r="F553" s="421"/>
      <c r="G553" s="421"/>
      <c r="H553" s="421"/>
      <c r="I553" s="421"/>
      <c r="J553" s="421"/>
      <c r="K553" s="421"/>
      <c r="L553" s="421"/>
      <c r="M553" s="421"/>
      <c r="N553" s="423"/>
      <c r="V553" s="94"/>
      <c r="W553" s="76"/>
      <c r="X553" s="76"/>
      <c r="Y553" s="66" t="s">
        <v>429</v>
      </c>
      <c r="AC553" s="76"/>
      <c r="AE553" s="93"/>
      <c r="AF553" s="76"/>
      <c r="AH553" s="76"/>
    </row>
    <row r="554" spans="1:34" s="65" customFormat="1" ht="22.5" x14ac:dyDescent="0.2">
      <c r="A554" s="122"/>
      <c r="B554" s="83" t="s">
        <v>186</v>
      </c>
      <c r="C554" s="421" t="s">
        <v>185</v>
      </c>
      <c r="D554" s="421"/>
      <c r="E554" s="421"/>
      <c r="F554" s="421"/>
      <c r="G554" s="421"/>
      <c r="H554" s="421"/>
      <c r="I554" s="421"/>
      <c r="J554" s="421"/>
      <c r="K554" s="421"/>
      <c r="L554" s="421"/>
      <c r="M554" s="421"/>
      <c r="N554" s="423"/>
      <c r="V554" s="94"/>
      <c r="W554" s="76"/>
      <c r="X554" s="76"/>
      <c r="AC554" s="76"/>
      <c r="AD554" s="66" t="s">
        <v>185</v>
      </c>
      <c r="AE554" s="93"/>
      <c r="AF554" s="76"/>
      <c r="AH554" s="76"/>
    </row>
    <row r="555" spans="1:34" s="65" customFormat="1" ht="33.75" x14ac:dyDescent="0.2">
      <c r="A555" s="122"/>
      <c r="B555" s="83" t="s">
        <v>184</v>
      </c>
      <c r="C555" s="421" t="s">
        <v>183</v>
      </c>
      <c r="D555" s="421"/>
      <c r="E555" s="421"/>
      <c r="F555" s="421"/>
      <c r="G555" s="421"/>
      <c r="H555" s="421"/>
      <c r="I555" s="421"/>
      <c r="J555" s="421"/>
      <c r="K555" s="421"/>
      <c r="L555" s="421"/>
      <c r="M555" s="421"/>
      <c r="N555" s="423"/>
      <c r="V555" s="94"/>
      <c r="W555" s="76"/>
      <c r="X555" s="76"/>
      <c r="AC555" s="76"/>
      <c r="AD555" s="66" t="s">
        <v>183</v>
      </c>
      <c r="AE555" s="93"/>
      <c r="AF555" s="76"/>
      <c r="AH555" s="76"/>
    </row>
    <row r="556" spans="1:34" s="65" customFormat="1" ht="12" x14ac:dyDescent="0.2">
      <c r="A556" s="116"/>
      <c r="B556" s="83" t="s">
        <v>168</v>
      </c>
      <c r="C556" s="421" t="s">
        <v>181</v>
      </c>
      <c r="D556" s="421"/>
      <c r="E556" s="421"/>
      <c r="F556" s="98"/>
      <c r="G556" s="98"/>
      <c r="H556" s="98"/>
      <c r="I556" s="98"/>
      <c r="J556" s="115">
        <v>815.49</v>
      </c>
      <c r="K556" s="98" t="s">
        <v>182</v>
      </c>
      <c r="L556" s="115">
        <v>3882.55</v>
      </c>
      <c r="M556" s="98" t="s">
        <v>176</v>
      </c>
      <c r="N556" s="114">
        <v>77457</v>
      </c>
      <c r="V556" s="94"/>
      <c r="W556" s="76"/>
      <c r="X556" s="76"/>
      <c r="Z556" s="66" t="s">
        <v>181</v>
      </c>
      <c r="AC556" s="76"/>
      <c r="AE556" s="93"/>
      <c r="AF556" s="76"/>
      <c r="AH556" s="76"/>
    </row>
    <row r="557" spans="1:34" s="65" customFormat="1" ht="12" x14ac:dyDescent="0.2">
      <c r="A557" s="116"/>
      <c r="B557" s="83" t="s">
        <v>180</v>
      </c>
      <c r="C557" s="421" t="s">
        <v>179</v>
      </c>
      <c r="D557" s="421"/>
      <c r="E557" s="421"/>
      <c r="F557" s="98"/>
      <c r="G557" s="98"/>
      <c r="H557" s="98"/>
      <c r="I557" s="98"/>
      <c r="J557" s="115">
        <v>20.190000000000001</v>
      </c>
      <c r="K557" s="98" t="s">
        <v>177</v>
      </c>
      <c r="L557" s="115">
        <v>104.48</v>
      </c>
      <c r="M557" s="98"/>
      <c r="N557" s="114"/>
      <c r="V557" s="94"/>
      <c r="W557" s="76"/>
      <c r="X557" s="76"/>
      <c r="Z557" s="66" t="s">
        <v>179</v>
      </c>
      <c r="AC557" s="76"/>
      <c r="AE557" s="93"/>
      <c r="AF557" s="76"/>
      <c r="AH557" s="76"/>
    </row>
    <row r="558" spans="1:34" s="65" customFormat="1" ht="12" x14ac:dyDescent="0.2">
      <c r="A558" s="116"/>
      <c r="B558" s="83" t="s">
        <v>174</v>
      </c>
      <c r="C558" s="421" t="s">
        <v>173</v>
      </c>
      <c r="D558" s="421"/>
      <c r="E558" s="421"/>
      <c r="F558" s="98"/>
      <c r="G558" s="98"/>
      <c r="H558" s="98"/>
      <c r="I558" s="98"/>
      <c r="J558" s="115">
        <v>4035.42</v>
      </c>
      <c r="K558" s="98"/>
      <c r="L558" s="115">
        <v>13922.2</v>
      </c>
      <c r="M558" s="98"/>
      <c r="N558" s="114"/>
      <c r="V558" s="94"/>
      <c r="W558" s="76"/>
      <c r="X558" s="76"/>
      <c r="Z558" s="66" t="s">
        <v>173</v>
      </c>
      <c r="AC558" s="76"/>
      <c r="AE558" s="93"/>
      <c r="AF558" s="76"/>
      <c r="AH558" s="76"/>
    </row>
    <row r="559" spans="1:34" s="65" customFormat="1" ht="12" x14ac:dyDescent="0.2">
      <c r="A559" s="116"/>
      <c r="B559" s="83"/>
      <c r="C559" s="421" t="s">
        <v>163</v>
      </c>
      <c r="D559" s="421"/>
      <c r="E559" s="421"/>
      <c r="F559" s="98" t="s">
        <v>162</v>
      </c>
      <c r="G559" s="98" t="s">
        <v>491</v>
      </c>
      <c r="H559" s="98" t="s">
        <v>165</v>
      </c>
      <c r="I559" s="98" t="s">
        <v>490</v>
      </c>
      <c r="J559" s="115"/>
      <c r="K559" s="98"/>
      <c r="L559" s="115"/>
      <c r="M559" s="98"/>
      <c r="N559" s="114"/>
      <c r="V559" s="94"/>
      <c r="W559" s="76"/>
      <c r="X559" s="76"/>
      <c r="AA559" s="66" t="s">
        <v>163</v>
      </c>
      <c r="AC559" s="76"/>
      <c r="AE559" s="93"/>
      <c r="AF559" s="76"/>
      <c r="AH559" s="76"/>
    </row>
    <row r="560" spans="1:34" s="65" customFormat="1" ht="12" x14ac:dyDescent="0.2">
      <c r="A560" s="116"/>
      <c r="B560" s="83"/>
      <c r="C560" s="429" t="s">
        <v>157</v>
      </c>
      <c r="D560" s="429"/>
      <c r="E560" s="429"/>
      <c r="F560" s="113"/>
      <c r="G560" s="113"/>
      <c r="H560" s="113"/>
      <c r="I560" s="113"/>
      <c r="J560" s="118">
        <v>4871.1000000000004</v>
      </c>
      <c r="K560" s="113"/>
      <c r="L560" s="118">
        <v>17909.23</v>
      </c>
      <c r="M560" s="113"/>
      <c r="N560" s="117"/>
      <c r="V560" s="94"/>
      <c r="W560" s="76"/>
      <c r="X560" s="76"/>
      <c r="AB560" s="66" t="s">
        <v>157</v>
      </c>
      <c r="AC560" s="76"/>
      <c r="AE560" s="93"/>
      <c r="AF560" s="76"/>
      <c r="AH560" s="76"/>
    </row>
    <row r="561" spans="1:34" s="65" customFormat="1" ht="12" x14ac:dyDescent="0.2">
      <c r="A561" s="116"/>
      <c r="B561" s="83"/>
      <c r="C561" s="421" t="s">
        <v>156</v>
      </c>
      <c r="D561" s="421"/>
      <c r="E561" s="421"/>
      <c r="F561" s="98"/>
      <c r="G561" s="98"/>
      <c r="H561" s="98"/>
      <c r="I561" s="98"/>
      <c r="J561" s="115"/>
      <c r="K561" s="98"/>
      <c r="L561" s="115">
        <v>3882.55</v>
      </c>
      <c r="M561" s="98"/>
      <c r="N561" s="114">
        <v>77457</v>
      </c>
      <c r="V561" s="94"/>
      <c r="W561" s="76"/>
      <c r="X561" s="76"/>
      <c r="AA561" s="66" t="s">
        <v>156</v>
      </c>
      <c r="AC561" s="76"/>
      <c r="AE561" s="93"/>
      <c r="AF561" s="76"/>
      <c r="AH561" s="76"/>
    </row>
    <row r="562" spans="1:34" s="65" customFormat="1" ht="33.75" x14ac:dyDescent="0.2">
      <c r="A562" s="116"/>
      <c r="B562" s="83" t="s">
        <v>489</v>
      </c>
      <c r="C562" s="421" t="s">
        <v>486</v>
      </c>
      <c r="D562" s="421"/>
      <c r="E562" s="421"/>
      <c r="F562" s="98" t="s">
        <v>149</v>
      </c>
      <c r="G562" s="98" t="s">
        <v>488</v>
      </c>
      <c r="H562" s="98" t="s">
        <v>153</v>
      </c>
      <c r="I562" s="98" t="s">
        <v>487</v>
      </c>
      <c r="J562" s="115"/>
      <c r="K562" s="98"/>
      <c r="L562" s="115">
        <v>3389.47</v>
      </c>
      <c r="M562" s="98"/>
      <c r="N562" s="114">
        <v>67620</v>
      </c>
      <c r="V562" s="94"/>
      <c r="W562" s="76"/>
      <c r="X562" s="76"/>
      <c r="AA562" s="66" t="s">
        <v>486</v>
      </c>
      <c r="AC562" s="76"/>
      <c r="AE562" s="93"/>
      <c r="AF562" s="76"/>
      <c r="AH562" s="76"/>
    </row>
    <row r="563" spans="1:34" s="65" customFormat="1" ht="33.75" x14ac:dyDescent="0.2">
      <c r="A563" s="116"/>
      <c r="B563" s="83" t="s">
        <v>485</v>
      </c>
      <c r="C563" s="421" t="s">
        <v>483</v>
      </c>
      <c r="D563" s="421"/>
      <c r="E563" s="421"/>
      <c r="F563" s="98" t="s">
        <v>149</v>
      </c>
      <c r="G563" s="98" t="s">
        <v>346</v>
      </c>
      <c r="H563" s="98" t="s">
        <v>147</v>
      </c>
      <c r="I563" s="98" t="s">
        <v>484</v>
      </c>
      <c r="J563" s="115"/>
      <c r="K563" s="98"/>
      <c r="L563" s="115">
        <v>1815.09</v>
      </c>
      <c r="M563" s="98"/>
      <c r="N563" s="114">
        <v>36211</v>
      </c>
      <c r="V563" s="94"/>
      <c r="W563" s="76"/>
      <c r="X563" s="76"/>
      <c r="AA563" s="66" t="s">
        <v>483</v>
      </c>
      <c r="AC563" s="76"/>
      <c r="AE563" s="93"/>
      <c r="AF563" s="76"/>
      <c r="AH563" s="76"/>
    </row>
    <row r="564" spans="1:34" s="65" customFormat="1" ht="12" x14ac:dyDescent="0.2">
      <c r="A564" s="112"/>
      <c r="B564" s="74"/>
      <c r="C564" s="422" t="s">
        <v>144</v>
      </c>
      <c r="D564" s="422"/>
      <c r="E564" s="422"/>
      <c r="F564" s="101"/>
      <c r="G564" s="101"/>
      <c r="H564" s="101"/>
      <c r="I564" s="101"/>
      <c r="J564" s="102"/>
      <c r="K564" s="101"/>
      <c r="L564" s="102">
        <v>23113.79</v>
      </c>
      <c r="M564" s="113"/>
      <c r="N564" s="100"/>
      <c r="V564" s="94"/>
      <c r="W564" s="76"/>
      <c r="X564" s="76"/>
      <c r="AC564" s="76" t="s">
        <v>144</v>
      </c>
      <c r="AE564" s="93"/>
      <c r="AF564" s="76"/>
      <c r="AH564" s="76"/>
    </row>
    <row r="565" spans="1:34" s="65" customFormat="1" ht="22.5" x14ac:dyDescent="0.2">
      <c r="A565" s="104" t="s">
        <v>482</v>
      </c>
      <c r="B565" s="103" t="s">
        <v>454</v>
      </c>
      <c r="C565" s="422" t="s">
        <v>453</v>
      </c>
      <c r="D565" s="422"/>
      <c r="E565" s="422"/>
      <c r="F565" s="101" t="s">
        <v>447</v>
      </c>
      <c r="G565" s="101"/>
      <c r="H565" s="101"/>
      <c r="I565" s="101" t="s">
        <v>430</v>
      </c>
      <c r="J565" s="102"/>
      <c r="K565" s="101"/>
      <c r="L565" s="102"/>
      <c r="M565" s="101"/>
      <c r="N565" s="100"/>
      <c r="V565" s="94"/>
      <c r="W565" s="76"/>
      <c r="X565" s="76" t="s">
        <v>453</v>
      </c>
      <c r="AC565" s="76"/>
      <c r="AE565" s="93"/>
      <c r="AF565" s="76"/>
      <c r="AH565" s="76"/>
    </row>
    <row r="566" spans="1:34" s="65" customFormat="1" ht="12" x14ac:dyDescent="0.2">
      <c r="A566" s="106"/>
      <c r="B566" s="105"/>
      <c r="C566" s="421" t="s">
        <v>429</v>
      </c>
      <c r="D566" s="421"/>
      <c r="E566" s="421"/>
      <c r="F566" s="421"/>
      <c r="G566" s="421"/>
      <c r="H566" s="421"/>
      <c r="I566" s="421"/>
      <c r="J566" s="421"/>
      <c r="K566" s="421"/>
      <c r="L566" s="421"/>
      <c r="M566" s="421"/>
      <c r="N566" s="423"/>
      <c r="V566" s="94"/>
      <c r="W566" s="76"/>
      <c r="X566" s="76"/>
      <c r="Y566" s="66" t="s">
        <v>429</v>
      </c>
      <c r="AC566" s="76"/>
      <c r="AE566" s="93"/>
      <c r="AF566" s="76"/>
      <c r="AH566" s="76"/>
    </row>
    <row r="567" spans="1:34" s="65" customFormat="1" ht="22.5" x14ac:dyDescent="0.2">
      <c r="A567" s="122"/>
      <c r="B567" s="83" t="s">
        <v>186</v>
      </c>
      <c r="C567" s="421" t="s">
        <v>185</v>
      </c>
      <c r="D567" s="421"/>
      <c r="E567" s="421"/>
      <c r="F567" s="421"/>
      <c r="G567" s="421"/>
      <c r="H567" s="421"/>
      <c r="I567" s="421"/>
      <c r="J567" s="421"/>
      <c r="K567" s="421"/>
      <c r="L567" s="421"/>
      <c r="M567" s="421"/>
      <c r="N567" s="423"/>
      <c r="V567" s="94"/>
      <c r="W567" s="76"/>
      <c r="X567" s="76"/>
      <c r="AC567" s="76"/>
      <c r="AD567" s="66" t="s">
        <v>185</v>
      </c>
      <c r="AE567" s="93"/>
      <c r="AF567" s="76"/>
      <c r="AH567" s="76"/>
    </row>
    <row r="568" spans="1:34" s="65" customFormat="1" ht="33.75" x14ac:dyDescent="0.2">
      <c r="A568" s="122"/>
      <c r="B568" s="83" t="s">
        <v>184</v>
      </c>
      <c r="C568" s="421" t="s">
        <v>183</v>
      </c>
      <c r="D568" s="421"/>
      <c r="E568" s="421"/>
      <c r="F568" s="421"/>
      <c r="G568" s="421"/>
      <c r="H568" s="421"/>
      <c r="I568" s="421"/>
      <c r="J568" s="421"/>
      <c r="K568" s="421"/>
      <c r="L568" s="421"/>
      <c r="M568" s="421"/>
      <c r="N568" s="423"/>
      <c r="V568" s="94"/>
      <c r="W568" s="76"/>
      <c r="X568" s="76"/>
      <c r="AC568" s="76"/>
      <c r="AD568" s="66" t="s">
        <v>183</v>
      </c>
      <c r="AE568" s="93"/>
      <c r="AF568" s="76"/>
      <c r="AH568" s="76"/>
    </row>
    <row r="569" spans="1:34" s="65" customFormat="1" ht="12" x14ac:dyDescent="0.2">
      <c r="A569" s="116"/>
      <c r="B569" s="83" t="s">
        <v>168</v>
      </c>
      <c r="C569" s="421" t="s">
        <v>181</v>
      </c>
      <c r="D569" s="421"/>
      <c r="E569" s="421"/>
      <c r="F569" s="98"/>
      <c r="G569" s="98"/>
      <c r="H569" s="98"/>
      <c r="I569" s="98"/>
      <c r="J569" s="115">
        <v>228.38</v>
      </c>
      <c r="K569" s="98" t="s">
        <v>182</v>
      </c>
      <c r="L569" s="115">
        <v>1087.32</v>
      </c>
      <c r="M569" s="98" t="s">
        <v>176</v>
      </c>
      <c r="N569" s="114">
        <v>21692</v>
      </c>
      <c r="V569" s="94"/>
      <c r="W569" s="76"/>
      <c r="X569" s="76"/>
      <c r="Z569" s="66" t="s">
        <v>181</v>
      </c>
      <c r="AC569" s="76"/>
      <c r="AE569" s="93"/>
      <c r="AF569" s="76"/>
      <c r="AH569" s="76"/>
    </row>
    <row r="570" spans="1:34" s="65" customFormat="1" ht="12" x14ac:dyDescent="0.2">
      <c r="A570" s="116"/>
      <c r="B570" s="83" t="s">
        <v>180</v>
      </c>
      <c r="C570" s="421" t="s">
        <v>179</v>
      </c>
      <c r="D570" s="421"/>
      <c r="E570" s="421"/>
      <c r="F570" s="98"/>
      <c r="G570" s="98"/>
      <c r="H570" s="98"/>
      <c r="I570" s="98"/>
      <c r="J570" s="115">
        <v>237.68</v>
      </c>
      <c r="K570" s="98" t="s">
        <v>177</v>
      </c>
      <c r="L570" s="115">
        <v>1229.99</v>
      </c>
      <c r="M570" s="98"/>
      <c r="N570" s="114"/>
      <c r="V570" s="94"/>
      <c r="W570" s="76"/>
      <c r="X570" s="76"/>
      <c r="Z570" s="66" t="s">
        <v>179</v>
      </c>
      <c r="AC570" s="76"/>
      <c r="AE570" s="93"/>
      <c r="AF570" s="76"/>
      <c r="AH570" s="76"/>
    </row>
    <row r="571" spans="1:34" s="65" customFormat="1" ht="12" x14ac:dyDescent="0.2">
      <c r="A571" s="116"/>
      <c r="B571" s="83" t="s">
        <v>178</v>
      </c>
      <c r="C571" s="421" t="s">
        <v>175</v>
      </c>
      <c r="D571" s="421"/>
      <c r="E571" s="421"/>
      <c r="F571" s="98"/>
      <c r="G571" s="98"/>
      <c r="H571" s="98"/>
      <c r="I571" s="98"/>
      <c r="J571" s="115">
        <v>21.24</v>
      </c>
      <c r="K571" s="98" t="s">
        <v>177</v>
      </c>
      <c r="L571" s="115">
        <v>109.92</v>
      </c>
      <c r="M571" s="98" t="s">
        <v>176</v>
      </c>
      <c r="N571" s="114">
        <v>2193</v>
      </c>
      <c r="V571" s="94"/>
      <c r="W571" s="76"/>
      <c r="X571" s="76"/>
      <c r="Z571" s="66" t="s">
        <v>175</v>
      </c>
      <c r="AC571" s="76"/>
      <c r="AE571" s="93"/>
      <c r="AF571" s="76"/>
      <c r="AH571" s="76"/>
    </row>
    <row r="572" spans="1:34" s="65" customFormat="1" ht="12" x14ac:dyDescent="0.2">
      <c r="A572" s="116"/>
      <c r="B572" s="83" t="s">
        <v>174</v>
      </c>
      <c r="C572" s="421" t="s">
        <v>173</v>
      </c>
      <c r="D572" s="421"/>
      <c r="E572" s="421"/>
      <c r="F572" s="98"/>
      <c r="G572" s="98"/>
      <c r="H572" s="98"/>
      <c r="I572" s="98"/>
      <c r="J572" s="115">
        <v>884.03</v>
      </c>
      <c r="K572" s="98"/>
      <c r="L572" s="115">
        <v>3049.9</v>
      </c>
      <c r="M572" s="98"/>
      <c r="N572" s="114"/>
      <c r="V572" s="94"/>
      <c r="W572" s="76"/>
      <c r="X572" s="76"/>
      <c r="Z572" s="66" t="s">
        <v>173</v>
      </c>
      <c r="AC572" s="76"/>
      <c r="AE572" s="93"/>
      <c r="AF572" s="76"/>
      <c r="AH572" s="76"/>
    </row>
    <row r="573" spans="1:34" s="65" customFormat="1" ht="12" x14ac:dyDescent="0.2">
      <c r="A573" s="116"/>
      <c r="B573" s="83"/>
      <c r="C573" s="421" t="s">
        <v>163</v>
      </c>
      <c r="D573" s="421"/>
      <c r="E573" s="421"/>
      <c r="F573" s="98" t="s">
        <v>162</v>
      </c>
      <c r="G573" s="98" t="s">
        <v>452</v>
      </c>
      <c r="H573" s="98" t="s">
        <v>165</v>
      </c>
      <c r="I573" s="98" t="s">
        <v>451</v>
      </c>
      <c r="J573" s="115"/>
      <c r="K573" s="98"/>
      <c r="L573" s="115"/>
      <c r="M573" s="98"/>
      <c r="N573" s="114"/>
      <c r="V573" s="94"/>
      <c r="W573" s="76"/>
      <c r="X573" s="76"/>
      <c r="AA573" s="66" t="s">
        <v>163</v>
      </c>
      <c r="AC573" s="76"/>
      <c r="AE573" s="93"/>
      <c r="AF573" s="76"/>
      <c r="AH573" s="76"/>
    </row>
    <row r="574" spans="1:34" s="65" customFormat="1" ht="12" x14ac:dyDescent="0.2">
      <c r="A574" s="116"/>
      <c r="B574" s="83"/>
      <c r="C574" s="421" t="s">
        <v>158</v>
      </c>
      <c r="D574" s="421"/>
      <c r="E574" s="421"/>
      <c r="F574" s="98" t="s">
        <v>162</v>
      </c>
      <c r="G574" s="98" t="s">
        <v>450</v>
      </c>
      <c r="H574" s="98" t="s">
        <v>160</v>
      </c>
      <c r="I574" s="98" t="s">
        <v>449</v>
      </c>
      <c r="J574" s="115"/>
      <c r="K574" s="98"/>
      <c r="L574" s="115"/>
      <c r="M574" s="98"/>
      <c r="N574" s="114"/>
      <c r="V574" s="94"/>
      <c r="W574" s="76"/>
      <c r="X574" s="76"/>
      <c r="AA574" s="66" t="s">
        <v>158</v>
      </c>
      <c r="AC574" s="76"/>
      <c r="AE574" s="93"/>
      <c r="AF574" s="76"/>
      <c r="AH574" s="76"/>
    </row>
    <row r="575" spans="1:34" s="65" customFormat="1" ht="12" x14ac:dyDescent="0.2">
      <c r="A575" s="116"/>
      <c r="B575" s="83"/>
      <c r="C575" s="429" t="s">
        <v>157</v>
      </c>
      <c r="D575" s="429"/>
      <c r="E575" s="429"/>
      <c r="F575" s="113"/>
      <c r="G575" s="113"/>
      <c r="H575" s="113"/>
      <c r="I575" s="113"/>
      <c r="J575" s="118">
        <v>1350.09</v>
      </c>
      <c r="K575" s="113"/>
      <c r="L575" s="118">
        <v>5367.21</v>
      </c>
      <c r="M575" s="113"/>
      <c r="N575" s="117"/>
      <c r="V575" s="94"/>
      <c r="W575" s="76"/>
      <c r="X575" s="76"/>
      <c r="AB575" s="66" t="s">
        <v>157</v>
      </c>
      <c r="AC575" s="76"/>
      <c r="AE575" s="93"/>
      <c r="AF575" s="76"/>
      <c r="AH575" s="76"/>
    </row>
    <row r="576" spans="1:34" s="65" customFormat="1" ht="12" x14ac:dyDescent="0.2">
      <c r="A576" s="116"/>
      <c r="B576" s="83"/>
      <c r="C576" s="421" t="s">
        <v>156</v>
      </c>
      <c r="D576" s="421"/>
      <c r="E576" s="421"/>
      <c r="F576" s="98"/>
      <c r="G576" s="98"/>
      <c r="H576" s="98"/>
      <c r="I576" s="98"/>
      <c r="J576" s="115"/>
      <c r="K576" s="98"/>
      <c r="L576" s="115">
        <v>1197.24</v>
      </c>
      <c r="M576" s="98"/>
      <c r="N576" s="114">
        <v>23885</v>
      </c>
      <c r="V576" s="94"/>
      <c r="W576" s="76"/>
      <c r="X576" s="76"/>
      <c r="AA576" s="66" t="s">
        <v>156</v>
      </c>
      <c r="AC576" s="76"/>
      <c r="AE576" s="93"/>
      <c r="AF576" s="76"/>
      <c r="AH576" s="76"/>
    </row>
    <row r="577" spans="1:34" s="65" customFormat="1" ht="33.75" x14ac:dyDescent="0.2">
      <c r="A577" s="116"/>
      <c r="B577" s="83" t="s">
        <v>201</v>
      </c>
      <c r="C577" s="421" t="s">
        <v>198</v>
      </c>
      <c r="D577" s="421"/>
      <c r="E577" s="421"/>
      <c r="F577" s="98" t="s">
        <v>149</v>
      </c>
      <c r="G577" s="98" t="s">
        <v>200</v>
      </c>
      <c r="H577" s="98" t="s">
        <v>153</v>
      </c>
      <c r="I577" s="98" t="s">
        <v>199</v>
      </c>
      <c r="J577" s="115"/>
      <c r="K577" s="98"/>
      <c r="L577" s="115">
        <v>1174.49</v>
      </c>
      <c r="M577" s="98"/>
      <c r="N577" s="114">
        <v>23431</v>
      </c>
      <c r="V577" s="94"/>
      <c r="W577" s="76"/>
      <c r="X577" s="76"/>
      <c r="AA577" s="66" t="s">
        <v>198</v>
      </c>
      <c r="AC577" s="76"/>
      <c r="AE577" s="93"/>
      <c r="AF577" s="76"/>
      <c r="AH577" s="76"/>
    </row>
    <row r="578" spans="1:34" s="65" customFormat="1" ht="33.75" x14ac:dyDescent="0.2">
      <c r="A578" s="116"/>
      <c r="B578" s="83" t="s">
        <v>197</v>
      </c>
      <c r="C578" s="421" t="s">
        <v>194</v>
      </c>
      <c r="D578" s="421"/>
      <c r="E578" s="421"/>
      <c r="F578" s="98" t="s">
        <v>149</v>
      </c>
      <c r="G578" s="98" t="s">
        <v>196</v>
      </c>
      <c r="H578" s="98" t="s">
        <v>147</v>
      </c>
      <c r="I578" s="98" t="s">
        <v>195</v>
      </c>
      <c r="J578" s="115"/>
      <c r="K578" s="98"/>
      <c r="L578" s="115">
        <v>580.05999999999995</v>
      </c>
      <c r="M578" s="98"/>
      <c r="N578" s="114">
        <v>11572</v>
      </c>
      <c r="V578" s="94"/>
      <c r="W578" s="76"/>
      <c r="X578" s="76"/>
      <c r="AA578" s="66" t="s">
        <v>194</v>
      </c>
      <c r="AC578" s="76"/>
      <c r="AE578" s="93"/>
      <c r="AF578" s="76"/>
      <c r="AH578" s="76"/>
    </row>
    <row r="579" spans="1:34" s="65" customFormat="1" ht="12" x14ac:dyDescent="0.2">
      <c r="A579" s="112"/>
      <c r="B579" s="74"/>
      <c r="C579" s="422" t="s">
        <v>144</v>
      </c>
      <c r="D579" s="422"/>
      <c r="E579" s="422"/>
      <c r="F579" s="101"/>
      <c r="G579" s="101"/>
      <c r="H579" s="101"/>
      <c r="I579" s="101"/>
      <c r="J579" s="102"/>
      <c r="K579" s="101"/>
      <c r="L579" s="102">
        <v>7121.76</v>
      </c>
      <c r="M579" s="113"/>
      <c r="N579" s="100"/>
      <c r="V579" s="94"/>
      <c r="W579" s="76"/>
      <c r="X579" s="76"/>
      <c r="AC579" s="76" t="s">
        <v>144</v>
      </c>
      <c r="AE579" s="93"/>
      <c r="AF579" s="76"/>
      <c r="AH579" s="76"/>
    </row>
    <row r="580" spans="1:34" s="65" customFormat="1" ht="45" x14ac:dyDescent="0.2">
      <c r="A580" s="104" t="s">
        <v>481</v>
      </c>
      <c r="B580" s="103" t="s">
        <v>448</v>
      </c>
      <c r="C580" s="422" t="s">
        <v>446</v>
      </c>
      <c r="D580" s="422"/>
      <c r="E580" s="422"/>
      <c r="F580" s="101" t="s">
        <v>447</v>
      </c>
      <c r="G580" s="101"/>
      <c r="H580" s="101"/>
      <c r="I580" s="101" t="s">
        <v>430</v>
      </c>
      <c r="J580" s="102"/>
      <c r="K580" s="101"/>
      <c r="L580" s="102"/>
      <c r="M580" s="101"/>
      <c r="N580" s="100"/>
      <c r="V580" s="94"/>
      <c r="W580" s="76"/>
      <c r="X580" s="76" t="s">
        <v>446</v>
      </c>
      <c r="AC580" s="76"/>
      <c r="AE580" s="93"/>
      <c r="AF580" s="76"/>
      <c r="AH580" s="76"/>
    </row>
    <row r="581" spans="1:34" s="65" customFormat="1" ht="12" x14ac:dyDescent="0.2">
      <c r="A581" s="106"/>
      <c r="B581" s="105"/>
      <c r="C581" s="421" t="s">
        <v>429</v>
      </c>
      <c r="D581" s="421"/>
      <c r="E581" s="421"/>
      <c r="F581" s="421"/>
      <c r="G581" s="421"/>
      <c r="H581" s="421"/>
      <c r="I581" s="421"/>
      <c r="J581" s="421"/>
      <c r="K581" s="421"/>
      <c r="L581" s="421"/>
      <c r="M581" s="421"/>
      <c r="N581" s="423"/>
      <c r="V581" s="94"/>
      <c r="W581" s="76"/>
      <c r="X581" s="76"/>
      <c r="Y581" s="66" t="s">
        <v>429</v>
      </c>
      <c r="AC581" s="76"/>
      <c r="AE581" s="93"/>
      <c r="AF581" s="76"/>
      <c r="AH581" s="76"/>
    </row>
    <row r="582" spans="1:34" s="65" customFormat="1" ht="12" x14ac:dyDescent="0.2">
      <c r="A582" s="122"/>
      <c r="B582" s="83"/>
      <c r="C582" s="421" t="s">
        <v>480</v>
      </c>
      <c r="D582" s="421"/>
      <c r="E582" s="421"/>
      <c r="F582" s="421"/>
      <c r="G582" s="421"/>
      <c r="H582" s="421"/>
      <c r="I582" s="421"/>
      <c r="J582" s="421"/>
      <c r="K582" s="421"/>
      <c r="L582" s="421"/>
      <c r="M582" s="421"/>
      <c r="N582" s="423"/>
      <c r="V582" s="94"/>
      <c r="W582" s="76"/>
      <c r="X582" s="76"/>
      <c r="AC582" s="76"/>
      <c r="AD582" s="66" t="s">
        <v>480</v>
      </c>
      <c r="AE582" s="93"/>
      <c r="AF582" s="76"/>
      <c r="AH582" s="76"/>
    </row>
    <row r="583" spans="1:34" s="65" customFormat="1" ht="22.5" x14ac:dyDescent="0.2">
      <c r="A583" s="122"/>
      <c r="B583" s="83" t="s">
        <v>186</v>
      </c>
      <c r="C583" s="421" t="s">
        <v>185</v>
      </c>
      <c r="D583" s="421"/>
      <c r="E583" s="421"/>
      <c r="F583" s="421"/>
      <c r="G583" s="421"/>
      <c r="H583" s="421"/>
      <c r="I583" s="421"/>
      <c r="J583" s="421"/>
      <c r="K583" s="421"/>
      <c r="L583" s="421"/>
      <c r="M583" s="421"/>
      <c r="N583" s="423"/>
      <c r="V583" s="94"/>
      <c r="W583" s="76"/>
      <c r="X583" s="76"/>
      <c r="AC583" s="76"/>
      <c r="AD583" s="66" t="s">
        <v>185</v>
      </c>
      <c r="AE583" s="93"/>
      <c r="AF583" s="76"/>
      <c r="AH583" s="76"/>
    </row>
    <row r="584" spans="1:34" s="65" customFormat="1" ht="33.75" x14ac:dyDescent="0.2">
      <c r="A584" s="122"/>
      <c r="B584" s="83" t="s">
        <v>184</v>
      </c>
      <c r="C584" s="421" t="s">
        <v>183</v>
      </c>
      <c r="D584" s="421"/>
      <c r="E584" s="421"/>
      <c r="F584" s="421"/>
      <c r="G584" s="421"/>
      <c r="H584" s="421"/>
      <c r="I584" s="421"/>
      <c r="J584" s="421"/>
      <c r="K584" s="421"/>
      <c r="L584" s="421"/>
      <c r="M584" s="421"/>
      <c r="N584" s="423"/>
      <c r="V584" s="94"/>
      <c r="W584" s="76"/>
      <c r="X584" s="76"/>
      <c r="AC584" s="76"/>
      <c r="AD584" s="66" t="s">
        <v>183</v>
      </c>
      <c r="AE584" s="93"/>
      <c r="AF584" s="76"/>
      <c r="AH584" s="76"/>
    </row>
    <row r="585" spans="1:34" s="65" customFormat="1" ht="12" x14ac:dyDescent="0.2">
      <c r="A585" s="116"/>
      <c r="B585" s="83" t="s">
        <v>168</v>
      </c>
      <c r="C585" s="421" t="s">
        <v>181</v>
      </c>
      <c r="D585" s="421"/>
      <c r="E585" s="421"/>
      <c r="F585" s="98"/>
      <c r="G585" s="98"/>
      <c r="H585" s="98"/>
      <c r="I585" s="98"/>
      <c r="J585" s="115">
        <v>8.39</v>
      </c>
      <c r="K585" s="98" t="s">
        <v>479</v>
      </c>
      <c r="L585" s="115">
        <v>599.16999999999996</v>
      </c>
      <c r="M585" s="98" t="s">
        <v>176</v>
      </c>
      <c r="N585" s="114">
        <v>11953</v>
      </c>
      <c r="V585" s="94"/>
      <c r="W585" s="76"/>
      <c r="X585" s="76"/>
      <c r="Z585" s="66" t="s">
        <v>181</v>
      </c>
      <c r="AC585" s="76"/>
      <c r="AE585" s="93"/>
      <c r="AF585" s="76"/>
      <c r="AH585" s="76"/>
    </row>
    <row r="586" spans="1:34" s="65" customFormat="1" ht="12" x14ac:dyDescent="0.2">
      <c r="A586" s="116"/>
      <c r="B586" s="83" t="s">
        <v>180</v>
      </c>
      <c r="C586" s="421" t="s">
        <v>179</v>
      </c>
      <c r="D586" s="421"/>
      <c r="E586" s="421"/>
      <c r="F586" s="98"/>
      <c r="G586" s="98"/>
      <c r="H586" s="98"/>
      <c r="I586" s="98"/>
      <c r="J586" s="115">
        <v>3.2</v>
      </c>
      <c r="K586" s="98" t="s">
        <v>478</v>
      </c>
      <c r="L586" s="115">
        <v>248.4</v>
      </c>
      <c r="M586" s="98"/>
      <c r="N586" s="114"/>
      <c r="V586" s="94"/>
      <c r="W586" s="76"/>
      <c r="X586" s="76"/>
      <c r="Z586" s="66" t="s">
        <v>179</v>
      </c>
      <c r="AC586" s="76"/>
      <c r="AE586" s="93"/>
      <c r="AF586" s="76"/>
      <c r="AH586" s="76"/>
    </row>
    <row r="587" spans="1:34" s="65" customFormat="1" ht="12" x14ac:dyDescent="0.2">
      <c r="A587" s="116"/>
      <c r="B587" s="83" t="s">
        <v>178</v>
      </c>
      <c r="C587" s="421" t="s">
        <v>175</v>
      </c>
      <c r="D587" s="421"/>
      <c r="E587" s="421"/>
      <c r="F587" s="98"/>
      <c r="G587" s="98"/>
      <c r="H587" s="98"/>
      <c r="I587" s="98"/>
      <c r="J587" s="115">
        <v>0.33</v>
      </c>
      <c r="K587" s="98" t="s">
        <v>478</v>
      </c>
      <c r="L587" s="115">
        <v>25.62</v>
      </c>
      <c r="M587" s="98" t="s">
        <v>176</v>
      </c>
      <c r="N587" s="114">
        <v>511</v>
      </c>
      <c r="V587" s="94"/>
      <c r="W587" s="76"/>
      <c r="X587" s="76"/>
      <c r="Z587" s="66" t="s">
        <v>175</v>
      </c>
      <c r="AC587" s="76"/>
      <c r="AE587" s="93"/>
      <c r="AF587" s="76"/>
      <c r="AH587" s="76"/>
    </row>
    <row r="588" spans="1:34" s="65" customFormat="1" ht="12" x14ac:dyDescent="0.2">
      <c r="A588" s="116"/>
      <c r="B588" s="83" t="s">
        <v>174</v>
      </c>
      <c r="C588" s="421" t="s">
        <v>173</v>
      </c>
      <c r="D588" s="421"/>
      <c r="E588" s="421"/>
      <c r="F588" s="98"/>
      <c r="G588" s="98"/>
      <c r="H588" s="98"/>
      <c r="I588" s="98"/>
      <c r="J588" s="115">
        <v>54.97</v>
      </c>
      <c r="K588" s="98" t="s">
        <v>477</v>
      </c>
      <c r="L588" s="115">
        <v>2844.7</v>
      </c>
      <c r="M588" s="98"/>
      <c r="N588" s="114"/>
      <c r="V588" s="94"/>
      <c r="W588" s="76"/>
      <c r="X588" s="76"/>
      <c r="Z588" s="66" t="s">
        <v>173</v>
      </c>
      <c r="AC588" s="76"/>
      <c r="AE588" s="93"/>
      <c r="AF588" s="76"/>
      <c r="AH588" s="76"/>
    </row>
    <row r="589" spans="1:34" s="65" customFormat="1" ht="12" x14ac:dyDescent="0.2">
      <c r="A589" s="116"/>
      <c r="B589" s="83"/>
      <c r="C589" s="421" t="s">
        <v>163</v>
      </c>
      <c r="D589" s="421"/>
      <c r="E589" s="421"/>
      <c r="F589" s="98" t="s">
        <v>162</v>
      </c>
      <c r="G589" s="98" t="s">
        <v>168</v>
      </c>
      <c r="H589" s="98" t="s">
        <v>476</v>
      </c>
      <c r="I589" s="98" t="s">
        <v>475</v>
      </c>
      <c r="J589" s="115"/>
      <c r="K589" s="98"/>
      <c r="L589" s="115"/>
      <c r="M589" s="98"/>
      <c r="N589" s="114"/>
      <c r="V589" s="94"/>
      <c r="W589" s="76"/>
      <c r="X589" s="76"/>
      <c r="AA589" s="66" t="s">
        <v>163</v>
      </c>
      <c r="AC589" s="76"/>
      <c r="AE589" s="93"/>
      <c r="AF589" s="76"/>
      <c r="AH589" s="76"/>
    </row>
    <row r="590" spans="1:34" s="65" customFormat="1" ht="12" x14ac:dyDescent="0.2">
      <c r="A590" s="116"/>
      <c r="B590" s="83"/>
      <c r="C590" s="421" t="s">
        <v>158</v>
      </c>
      <c r="D590" s="421"/>
      <c r="E590" s="421"/>
      <c r="F590" s="98" t="s">
        <v>162</v>
      </c>
      <c r="G590" s="98" t="s">
        <v>439</v>
      </c>
      <c r="H590" s="98" t="s">
        <v>474</v>
      </c>
      <c r="I590" s="98" t="s">
        <v>473</v>
      </c>
      <c r="J590" s="115"/>
      <c r="K590" s="98"/>
      <c r="L590" s="115"/>
      <c r="M590" s="98"/>
      <c r="N590" s="114"/>
      <c r="V590" s="94"/>
      <c r="W590" s="76"/>
      <c r="X590" s="76"/>
      <c r="AA590" s="66" t="s">
        <v>158</v>
      </c>
      <c r="AC590" s="76"/>
      <c r="AE590" s="93"/>
      <c r="AF590" s="76"/>
      <c r="AH590" s="76"/>
    </row>
    <row r="591" spans="1:34" s="65" customFormat="1" ht="12" x14ac:dyDescent="0.2">
      <c r="A591" s="116"/>
      <c r="B591" s="83"/>
      <c r="C591" s="429" t="s">
        <v>157</v>
      </c>
      <c r="D591" s="429"/>
      <c r="E591" s="429"/>
      <c r="F591" s="113"/>
      <c r="G591" s="113"/>
      <c r="H591" s="113"/>
      <c r="I591" s="113"/>
      <c r="J591" s="118">
        <v>66.56</v>
      </c>
      <c r="K591" s="113"/>
      <c r="L591" s="118">
        <v>3692.27</v>
      </c>
      <c r="M591" s="113"/>
      <c r="N591" s="117"/>
      <c r="V591" s="94"/>
      <c r="W591" s="76"/>
      <c r="X591" s="76"/>
      <c r="AB591" s="66" t="s">
        <v>157</v>
      </c>
      <c r="AC591" s="76"/>
      <c r="AE591" s="93"/>
      <c r="AF591" s="76"/>
      <c r="AH591" s="76"/>
    </row>
    <row r="592" spans="1:34" s="65" customFormat="1" ht="12" x14ac:dyDescent="0.2">
      <c r="A592" s="116"/>
      <c r="B592" s="83"/>
      <c r="C592" s="421" t="s">
        <v>156</v>
      </c>
      <c r="D592" s="421"/>
      <c r="E592" s="421"/>
      <c r="F592" s="98"/>
      <c r="G592" s="98"/>
      <c r="H592" s="98"/>
      <c r="I592" s="98"/>
      <c r="J592" s="115"/>
      <c r="K592" s="98"/>
      <c r="L592" s="115">
        <v>624.79</v>
      </c>
      <c r="M592" s="98"/>
      <c r="N592" s="114">
        <v>12464</v>
      </c>
      <c r="V592" s="94"/>
      <c r="W592" s="76"/>
      <c r="X592" s="76"/>
      <c r="AA592" s="66" t="s">
        <v>156</v>
      </c>
      <c r="AC592" s="76"/>
      <c r="AE592" s="93"/>
      <c r="AF592" s="76"/>
      <c r="AH592" s="76"/>
    </row>
    <row r="593" spans="1:34" s="65" customFormat="1" ht="33.75" x14ac:dyDescent="0.2">
      <c r="A593" s="116"/>
      <c r="B593" s="83" t="s">
        <v>201</v>
      </c>
      <c r="C593" s="421" t="s">
        <v>198</v>
      </c>
      <c r="D593" s="421"/>
      <c r="E593" s="421"/>
      <c r="F593" s="98" t="s">
        <v>149</v>
      </c>
      <c r="G593" s="98" t="s">
        <v>200</v>
      </c>
      <c r="H593" s="98" t="s">
        <v>153</v>
      </c>
      <c r="I593" s="98" t="s">
        <v>199</v>
      </c>
      <c r="J593" s="115"/>
      <c r="K593" s="98"/>
      <c r="L593" s="115">
        <v>612.91999999999996</v>
      </c>
      <c r="M593" s="98"/>
      <c r="N593" s="114">
        <v>12227</v>
      </c>
      <c r="V593" s="94"/>
      <c r="W593" s="76"/>
      <c r="X593" s="76"/>
      <c r="AA593" s="66" t="s">
        <v>198</v>
      </c>
      <c r="AC593" s="76"/>
      <c r="AE593" s="93"/>
      <c r="AF593" s="76"/>
      <c r="AH593" s="76"/>
    </row>
    <row r="594" spans="1:34" s="65" customFormat="1" ht="33.75" x14ac:dyDescent="0.2">
      <c r="A594" s="116"/>
      <c r="B594" s="83" t="s">
        <v>197</v>
      </c>
      <c r="C594" s="421" t="s">
        <v>194</v>
      </c>
      <c r="D594" s="421"/>
      <c r="E594" s="421"/>
      <c r="F594" s="98" t="s">
        <v>149</v>
      </c>
      <c r="G594" s="98" t="s">
        <v>196</v>
      </c>
      <c r="H594" s="98" t="s">
        <v>147</v>
      </c>
      <c r="I594" s="98" t="s">
        <v>195</v>
      </c>
      <c r="J594" s="115"/>
      <c r="K594" s="98"/>
      <c r="L594" s="115">
        <v>302.70999999999998</v>
      </c>
      <c r="M594" s="98"/>
      <c r="N594" s="114">
        <v>6039</v>
      </c>
      <c r="V594" s="94"/>
      <c r="W594" s="76"/>
      <c r="X594" s="76"/>
      <c r="AA594" s="66" t="s">
        <v>194</v>
      </c>
      <c r="AC594" s="76"/>
      <c r="AE594" s="93"/>
      <c r="AF594" s="76"/>
      <c r="AH594" s="76"/>
    </row>
    <row r="595" spans="1:34" s="65" customFormat="1" ht="12" x14ac:dyDescent="0.2">
      <c r="A595" s="112"/>
      <c r="B595" s="74"/>
      <c r="C595" s="422" t="s">
        <v>144</v>
      </c>
      <c r="D595" s="422"/>
      <c r="E595" s="422"/>
      <c r="F595" s="101"/>
      <c r="G595" s="101"/>
      <c r="H595" s="101"/>
      <c r="I595" s="101"/>
      <c r="J595" s="102"/>
      <c r="K595" s="101"/>
      <c r="L595" s="102">
        <v>4607.8999999999996</v>
      </c>
      <c r="M595" s="113"/>
      <c r="N595" s="100"/>
      <c r="V595" s="94"/>
      <c r="W595" s="76"/>
      <c r="X595" s="76"/>
      <c r="AC595" s="76" t="s">
        <v>144</v>
      </c>
      <c r="AE595" s="93"/>
      <c r="AF595" s="76"/>
      <c r="AH595" s="76"/>
    </row>
    <row r="596" spans="1:34" s="65" customFormat="1" ht="22.5" x14ac:dyDescent="0.2">
      <c r="A596" s="104" t="s">
        <v>472</v>
      </c>
      <c r="B596" s="103" t="s">
        <v>471</v>
      </c>
      <c r="C596" s="422" t="s">
        <v>468</v>
      </c>
      <c r="D596" s="422"/>
      <c r="E596" s="422"/>
      <c r="F596" s="101" t="s">
        <v>470</v>
      </c>
      <c r="G596" s="101"/>
      <c r="H596" s="101"/>
      <c r="I596" s="101" t="s">
        <v>469</v>
      </c>
      <c r="J596" s="102"/>
      <c r="K596" s="101"/>
      <c r="L596" s="102"/>
      <c r="M596" s="101"/>
      <c r="N596" s="100"/>
      <c r="V596" s="94"/>
      <c r="W596" s="76"/>
      <c r="X596" s="76" t="s">
        <v>468</v>
      </c>
      <c r="AC596" s="76"/>
      <c r="AE596" s="93"/>
      <c r="AF596" s="76"/>
      <c r="AH596" s="76"/>
    </row>
    <row r="597" spans="1:34" s="65" customFormat="1" ht="12" x14ac:dyDescent="0.2">
      <c r="A597" s="106"/>
      <c r="B597" s="105"/>
      <c r="C597" s="421" t="s">
        <v>467</v>
      </c>
      <c r="D597" s="421"/>
      <c r="E597" s="421"/>
      <c r="F597" s="421"/>
      <c r="G597" s="421"/>
      <c r="H597" s="421"/>
      <c r="I597" s="421"/>
      <c r="J597" s="421"/>
      <c r="K597" s="421"/>
      <c r="L597" s="421"/>
      <c r="M597" s="421"/>
      <c r="N597" s="423"/>
      <c r="V597" s="94"/>
      <c r="W597" s="76"/>
      <c r="X597" s="76"/>
      <c r="Y597" s="66" t="s">
        <v>467</v>
      </c>
      <c r="AC597" s="76"/>
      <c r="AE597" s="93"/>
      <c r="AF597" s="76"/>
      <c r="AH597" s="76"/>
    </row>
    <row r="598" spans="1:34" s="65" customFormat="1" ht="22.5" x14ac:dyDescent="0.2">
      <c r="A598" s="122"/>
      <c r="B598" s="83" t="s">
        <v>186</v>
      </c>
      <c r="C598" s="421" t="s">
        <v>185</v>
      </c>
      <c r="D598" s="421"/>
      <c r="E598" s="421"/>
      <c r="F598" s="421"/>
      <c r="G598" s="421"/>
      <c r="H598" s="421"/>
      <c r="I598" s="421"/>
      <c r="J598" s="421"/>
      <c r="K598" s="421"/>
      <c r="L598" s="421"/>
      <c r="M598" s="421"/>
      <c r="N598" s="423"/>
      <c r="V598" s="94"/>
      <c r="W598" s="76"/>
      <c r="X598" s="76"/>
      <c r="AC598" s="76"/>
      <c r="AD598" s="66" t="s">
        <v>185</v>
      </c>
      <c r="AE598" s="93"/>
      <c r="AF598" s="76"/>
      <c r="AH598" s="76"/>
    </row>
    <row r="599" spans="1:34" s="65" customFormat="1" ht="33.75" x14ac:dyDescent="0.2">
      <c r="A599" s="122"/>
      <c r="B599" s="83" t="s">
        <v>184</v>
      </c>
      <c r="C599" s="421" t="s">
        <v>183</v>
      </c>
      <c r="D599" s="421"/>
      <c r="E599" s="421"/>
      <c r="F599" s="421"/>
      <c r="G599" s="421"/>
      <c r="H599" s="421"/>
      <c r="I599" s="421"/>
      <c r="J599" s="421"/>
      <c r="K599" s="421"/>
      <c r="L599" s="421"/>
      <c r="M599" s="421"/>
      <c r="N599" s="423"/>
      <c r="V599" s="94"/>
      <c r="W599" s="76"/>
      <c r="X599" s="76"/>
      <c r="AC599" s="76"/>
      <c r="AD599" s="66" t="s">
        <v>183</v>
      </c>
      <c r="AE599" s="93"/>
      <c r="AF599" s="76"/>
      <c r="AH599" s="76"/>
    </row>
    <row r="600" spans="1:34" s="65" customFormat="1" ht="12" x14ac:dyDescent="0.2">
      <c r="A600" s="116"/>
      <c r="B600" s="83" t="s">
        <v>168</v>
      </c>
      <c r="C600" s="421" t="s">
        <v>181</v>
      </c>
      <c r="D600" s="421"/>
      <c r="E600" s="421"/>
      <c r="F600" s="98"/>
      <c r="G600" s="98"/>
      <c r="H600" s="98"/>
      <c r="I600" s="98"/>
      <c r="J600" s="115">
        <v>108.83</v>
      </c>
      <c r="K600" s="98" t="s">
        <v>182</v>
      </c>
      <c r="L600" s="115">
        <v>64.25</v>
      </c>
      <c r="M600" s="98" t="s">
        <v>176</v>
      </c>
      <c r="N600" s="114">
        <v>1282</v>
      </c>
      <c r="V600" s="94"/>
      <c r="W600" s="76"/>
      <c r="X600" s="76"/>
      <c r="Z600" s="66" t="s">
        <v>181</v>
      </c>
      <c r="AC600" s="76"/>
      <c r="AE600" s="93"/>
      <c r="AF600" s="76"/>
      <c r="AH600" s="76"/>
    </row>
    <row r="601" spans="1:34" s="65" customFormat="1" ht="12" x14ac:dyDescent="0.2">
      <c r="A601" s="116"/>
      <c r="B601" s="83" t="s">
        <v>180</v>
      </c>
      <c r="C601" s="421" t="s">
        <v>179</v>
      </c>
      <c r="D601" s="421"/>
      <c r="E601" s="421"/>
      <c r="F601" s="98"/>
      <c r="G601" s="98"/>
      <c r="H601" s="98"/>
      <c r="I601" s="98"/>
      <c r="J601" s="115">
        <v>38.19</v>
      </c>
      <c r="K601" s="98" t="s">
        <v>177</v>
      </c>
      <c r="L601" s="115">
        <v>24.51</v>
      </c>
      <c r="M601" s="98"/>
      <c r="N601" s="114"/>
      <c r="V601" s="94"/>
      <c r="W601" s="76"/>
      <c r="X601" s="76"/>
      <c r="Z601" s="66" t="s">
        <v>179</v>
      </c>
      <c r="AC601" s="76"/>
      <c r="AE601" s="93"/>
      <c r="AF601" s="76"/>
      <c r="AH601" s="76"/>
    </row>
    <row r="602" spans="1:34" s="65" customFormat="1" ht="12" x14ac:dyDescent="0.2">
      <c r="A602" s="116"/>
      <c r="B602" s="83" t="s">
        <v>178</v>
      </c>
      <c r="C602" s="421" t="s">
        <v>175</v>
      </c>
      <c r="D602" s="421"/>
      <c r="E602" s="421"/>
      <c r="F602" s="98"/>
      <c r="G602" s="98"/>
      <c r="H602" s="98"/>
      <c r="I602" s="98"/>
      <c r="J602" s="115">
        <v>2.1</v>
      </c>
      <c r="K602" s="98" t="s">
        <v>177</v>
      </c>
      <c r="L602" s="115">
        <v>1.35</v>
      </c>
      <c r="M602" s="98" t="s">
        <v>176</v>
      </c>
      <c r="N602" s="114">
        <v>27</v>
      </c>
      <c r="V602" s="94"/>
      <c r="W602" s="76"/>
      <c r="X602" s="76"/>
      <c r="Z602" s="66" t="s">
        <v>175</v>
      </c>
      <c r="AC602" s="76"/>
      <c r="AE602" s="93"/>
      <c r="AF602" s="76"/>
      <c r="AH602" s="76"/>
    </row>
    <row r="603" spans="1:34" s="65" customFormat="1" ht="12" x14ac:dyDescent="0.2">
      <c r="A603" s="116"/>
      <c r="B603" s="83" t="s">
        <v>174</v>
      </c>
      <c r="C603" s="421" t="s">
        <v>173</v>
      </c>
      <c r="D603" s="421"/>
      <c r="E603" s="421"/>
      <c r="F603" s="98"/>
      <c r="G603" s="98"/>
      <c r="H603" s="98"/>
      <c r="I603" s="98"/>
      <c r="J603" s="115">
        <v>5974.69</v>
      </c>
      <c r="K603" s="98"/>
      <c r="L603" s="115">
        <v>2555.9699999999998</v>
      </c>
      <c r="M603" s="98"/>
      <c r="N603" s="114"/>
      <c r="V603" s="94"/>
      <c r="W603" s="76"/>
      <c r="X603" s="76"/>
      <c r="Z603" s="66" t="s">
        <v>173</v>
      </c>
      <c r="AC603" s="76"/>
      <c r="AE603" s="93"/>
      <c r="AF603" s="76"/>
      <c r="AH603" s="76"/>
    </row>
    <row r="604" spans="1:34" s="65" customFormat="1" ht="12" x14ac:dyDescent="0.2">
      <c r="A604" s="116"/>
      <c r="B604" s="83"/>
      <c r="C604" s="421" t="s">
        <v>163</v>
      </c>
      <c r="D604" s="421"/>
      <c r="E604" s="421"/>
      <c r="F604" s="98" t="s">
        <v>162</v>
      </c>
      <c r="G604" s="98" t="s">
        <v>466</v>
      </c>
      <c r="H604" s="98" t="s">
        <v>165</v>
      </c>
      <c r="I604" s="98" t="s">
        <v>465</v>
      </c>
      <c r="J604" s="115"/>
      <c r="K604" s="98"/>
      <c r="L604" s="115"/>
      <c r="M604" s="98"/>
      <c r="N604" s="114"/>
      <c r="V604" s="94"/>
      <c r="W604" s="76"/>
      <c r="X604" s="76"/>
      <c r="AA604" s="66" t="s">
        <v>163</v>
      </c>
      <c r="AC604" s="76"/>
      <c r="AE604" s="93"/>
      <c r="AF604" s="76"/>
      <c r="AH604" s="76"/>
    </row>
    <row r="605" spans="1:34" s="65" customFormat="1" ht="12" x14ac:dyDescent="0.2">
      <c r="A605" s="116"/>
      <c r="B605" s="83"/>
      <c r="C605" s="421" t="s">
        <v>158</v>
      </c>
      <c r="D605" s="421"/>
      <c r="E605" s="421"/>
      <c r="F605" s="98" t="s">
        <v>162</v>
      </c>
      <c r="G605" s="98" t="s">
        <v>464</v>
      </c>
      <c r="H605" s="98" t="s">
        <v>160</v>
      </c>
      <c r="I605" s="98" t="s">
        <v>463</v>
      </c>
      <c r="J605" s="115"/>
      <c r="K605" s="98"/>
      <c r="L605" s="115"/>
      <c r="M605" s="98"/>
      <c r="N605" s="114"/>
      <c r="V605" s="94"/>
      <c r="W605" s="76"/>
      <c r="X605" s="76"/>
      <c r="AA605" s="66" t="s">
        <v>158</v>
      </c>
      <c r="AC605" s="76"/>
      <c r="AE605" s="93"/>
      <c r="AF605" s="76"/>
      <c r="AH605" s="76"/>
    </row>
    <row r="606" spans="1:34" s="65" customFormat="1" ht="12" x14ac:dyDescent="0.2">
      <c r="A606" s="116"/>
      <c r="B606" s="83"/>
      <c r="C606" s="429" t="s">
        <v>157</v>
      </c>
      <c r="D606" s="429"/>
      <c r="E606" s="429"/>
      <c r="F606" s="113"/>
      <c r="G606" s="113"/>
      <c r="H606" s="113"/>
      <c r="I606" s="113"/>
      <c r="J606" s="118">
        <v>6121.71</v>
      </c>
      <c r="K606" s="113"/>
      <c r="L606" s="118">
        <v>2644.73</v>
      </c>
      <c r="M606" s="113"/>
      <c r="N606" s="117"/>
      <c r="V606" s="94"/>
      <c r="W606" s="76"/>
      <c r="X606" s="76"/>
      <c r="AB606" s="66" t="s">
        <v>157</v>
      </c>
      <c r="AC606" s="76"/>
      <c r="AE606" s="93"/>
      <c r="AF606" s="76"/>
      <c r="AH606" s="76"/>
    </row>
    <row r="607" spans="1:34" s="65" customFormat="1" ht="12" x14ac:dyDescent="0.2">
      <c r="A607" s="116"/>
      <c r="B607" s="83"/>
      <c r="C607" s="421" t="s">
        <v>156</v>
      </c>
      <c r="D607" s="421"/>
      <c r="E607" s="421"/>
      <c r="F607" s="98"/>
      <c r="G607" s="98"/>
      <c r="H607" s="98"/>
      <c r="I607" s="98"/>
      <c r="J607" s="115"/>
      <c r="K607" s="98"/>
      <c r="L607" s="115">
        <v>65.599999999999994</v>
      </c>
      <c r="M607" s="98"/>
      <c r="N607" s="114">
        <v>1309</v>
      </c>
      <c r="V607" s="94"/>
      <c r="W607" s="76"/>
      <c r="X607" s="76"/>
      <c r="AA607" s="66" t="s">
        <v>156</v>
      </c>
      <c r="AC607" s="76"/>
      <c r="AE607" s="93"/>
      <c r="AF607" s="76"/>
      <c r="AH607" s="76"/>
    </row>
    <row r="608" spans="1:34" s="65" customFormat="1" ht="33.75" x14ac:dyDescent="0.2">
      <c r="A608" s="116"/>
      <c r="B608" s="83" t="s">
        <v>462</v>
      </c>
      <c r="C608" s="421" t="s">
        <v>459</v>
      </c>
      <c r="D608" s="421"/>
      <c r="E608" s="421"/>
      <c r="F608" s="98" t="s">
        <v>149</v>
      </c>
      <c r="G608" s="98" t="s">
        <v>461</v>
      </c>
      <c r="H608" s="98" t="s">
        <v>153</v>
      </c>
      <c r="I608" s="98" t="s">
        <v>460</v>
      </c>
      <c r="J608" s="115"/>
      <c r="K608" s="98"/>
      <c r="L608" s="115">
        <v>60.22</v>
      </c>
      <c r="M608" s="98"/>
      <c r="N608" s="114">
        <v>1202</v>
      </c>
      <c r="V608" s="94"/>
      <c r="W608" s="76"/>
      <c r="X608" s="76"/>
      <c r="AA608" s="66" t="s">
        <v>459</v>
      </c>
      <c r="AC608" s="76"/>
      <c r="AE608" s="93"/>
      <c r="AF608" s="76"/>
      <c r="AH608" s="76"/>
    </row>
    <row r="609" spans="1:34" s="65" customFormat="1" ht="33.75" x14ac:dyDescent="0.2">
      <c r="A609" s="116"/>
      <c r="B609" s="83" t="s">
        <v>458</v>
      </c>
      <c r="C609" s="421" t="s">
        <v>456</v>
      </c>
      <c r="D609" s="421"/>
      <c r="E609" s="421"/>
      <c r="F609" s="98" t="s">
        <v>149</v>
      </c>
      <c r="G609" s="98" t="s">
        <v>337</v>
      </c>
      <c r="H609" s="98" t="s">
        <v>147</v>
      </c>
      <c r="I609" s="98" t="s">
        <v>457</v>
      </c>
      <c r="J609" s="115"/>
      <c r="K609" s="98"/>
      <c r="L609" s="115">
        <v>32.340000000000003</v>
      </c>
      <c r="M609" s="98"/>
      <c r="N609" s="114">
        <v>645</v>
      </c>
      <c r="V609" s="94"/>
      <c r="W609" s="76"/>
      <c r="X609" s="76"/>
      <c r="AA609" s="66" t="s">
        <v>456</v>
      </c>
      <c r="AC609" s="76"/>
      <c r="AE609" s="93"/>
      <c r="AF609" s="76"/>
      <c r="AH609" s="76"/>
    </row>
    <row r="610" spans="1:34" s="65" customFormat="1" ht="12" x14ac:dyDescent="0.2">
      <c r="A610" s="112"/>
      <c r="B610" s="74"/>
      <c r="C610" s="422" t="s">
        <v>144</v>
      </c>
      <c r="D610" s="422"/>
      <c r="E610" s="422"/>
      <c r="F610" s="101"/>
      <c r="G610" s="101"/>
      <c r="H610" s="101"/>
      <c r="I610" s="101"/>
      <c r="J610" s="102"/>
      <c r="K610" s="101"/>
      <c r="L610" s="102">
        <v>2737.29</v>
      </c>
      <c r="M610" s="113"/>
      <c r="N610" s="100"/>
      <c r="V610" s="94"/>
      <c r="W610" s="76"/>
      <c r="X610" s="76"/>
      <c r="AC610" s="76" t="s">
        <v>144</v>
      </c>
      <c r="AE610" s="93"/>
      <c r="AF610" s="76"/>
      <c r="AH610" s="76"/>
    </row>
    <row r="611" spans="1:34" s="65" customFormat="1" ht="22.5" x14ac:dyDescent="0.2">
      <c r="A611" s="104" t="s">
        <v>455</v>
      </c>
      <c r="B611" s="103" t="s">
        <v>454</v>
      </c>
      <c r="C611" s="422" t="s">
        <v>453</v>
      </c>
      <c r="D611" s="422"/>
      <c r="E611" s="422"/>
      <c r="F611" s="101" t="s">
        <v>447</v>
      </c>
      <c r="G611" s="101"/>
      <c r="H611" s="101"/>
      <c r="I611" s="101" t="s">
        <v>430</v>
      </c>
      <c r="J611" s="102"/>
      <c r="K611" s="101"/>
      <c r="L611" s="102"/>
      <c r="M611" s="101"/>
      <c r="N611" s="100"/>
      <c r="V611" s="94"/>
      <c r="W611" s="76"/>
      <c r="X611" s="76" t="s">
        <v>453</v>
      </c>
      <c r="AC611" s="76"/>
      <c r="AE611" s="93"/>
      <c r="AF611" s="76"/>
      <c r="AH611" s="76"/>
    </row>
    <row r="612" spans="1:34" s="65" customFormat="1" ht="12" x14ac:dyDescent="0.2">
      <c r="A612" s="106"/>
      <c r="B612" s="105"/>
      <c r="C612" s="421" t="s">
        <v>429</v>
      </c>
      <c r="D612" s="421"/>
      <c r="E612" s="421"/>
      <c r="F612" s="421"/>
      <c r="G612" s="421"/>
      <c r="H612" s="421"/>
      <c r="I612" s="421"/>
      <c r="J612" s="421"/>
      <c r="K612" s="421"/>
      <c r="L612" s="421"/>
      <c r="M612" s="421"/>
      <c r="N612" s="423"/>
      <c r="V612" s="94"/>
      <c r="W612" s="76"/>
      <c r="X612" s="76"/>
      <c r="Y612" s="66" t="s">
        <v>429</v>
      </c>
      <c r="AC612" s="76"/>
      <c r="AE612" s="93"/>
      <c r="AF612" s="76"/>
      <c r="AH612" s="76"/>
    </row>
    <row r="613" spans="1:34" s="65" customFormat="1" ht="22.5" x14ac:dyDescent="0.2">
      <c r="A613" s="122"/>
      <c r="B613" s="83" t="s">
        <v>186</v>
      </c>
      <c r="C613" s="421" t="s">
        <v>185</v>
      </c>
      <c r="D613" s="421"/>
      <c r="E613" s="421"/>
      <c r="F613" s="421"/>
      <c r="G613" s="421"/>
      <c r="H613" s="421"/>
      <c r="I613" s="421"/>
      <c r="J613" s="421"/>
      <c r="K613" s="421"/>
      <c r="L613" s="421"/>
      <c r="M613" s="421"/>
      <c r="N613" s="423"/>
      <c r="V613" s="94"/>
      <c r="W613" s="76"/>
      <c r="X613" s="76"/>
      <c r="AC613" s="76"/>
      <c r="AD613" s="66" t="s">
        <v>185</v>
      </c>
      <c r="AE613" s="93"/>
      <c r="AF613" s="76"/>
      <c r="AH613" s="76"/>
    </row>
    <row r="614" spans="1:34" s="65" customFormat="1" ht="33.75" x14ac:dyDescent="0.2">
      <c r="A614" s="122"/>
      <c r="B614" s="83" t="s">
        <v>184</v>
      </c>
      <c r="C614" s="421" t="s">
        <v>183</v>
      </c>
      <c r="D614" s="421"/>
      <c r="E614" s="421"/>
      <c r="F614" s="421"/>
      <c r="G614" s="421"/>
      <c r="H614" s="421"/>
      <c r="I614" s="421"/>
      <c r="J614" s="421"/>
      <c r="K614" s="421"/>
      <c r="L614" s="421"/>
      <c r="M614" s="421"/>
      <c r="N614" s="423"/>
      <c r="V614" s="94"/>
      <c r="W614" s="76"/>
      <c r="X614" s="76"/>
      <c r="AC614" s="76"/>
      <c r="AD614" s="66" t="s">
        <v>183</v>
      </c>
      <c r="AE614" s="93"/>
      <c r="AF614" s="76"/>
      <c r="AH614" s="76"/>
    </row>
    <row r="615" spans="1:34" s="65" customFormat="1" ht="12" x14ac:dyDescent="0.2">
      <c r="A615" s="116"/>
      <c r="B615" s="83" t="s">
        <v>168</v>
      </c>
      <c r="C615" s="421" t="s">
        <v>181</v>
      </c>
      <c r="D615" s="421"/>
      <c r="E615" s="421"/>
      <c r="F615" s="98"/>
      <c r="G615" s="98"/>
      <c r="H615" s="98"/>
      <c r="I615" s="98"/>
      <c r="J615" s="115">
        <v>228.38</v>
      </c>
      <c r="K615" s="98" t="s">
        <v>182</v>
      </c>
      <c r="L615" s="115">
        <v>1087.32</v>
      </c>
      <c r="M615" s="98" t="s">
        <v>176</v>
      </c>
      <c r="N615" s="114">
        <v>21692</v>
      </c>
      <c r="V615" s="94"/>
      <c r="W615" s="76"/>
      <c r="X615" s="76"/>
      <c r="Z615" s="66" t="s">
        <v>181</v>
      </c>
      <c r="AC615" s="76"/>
      <c r="AE615" s="93"/>
      <c r="AF615" s="76"/>
      <c r="AH615" s="76"/>
    </row>
    <row r="616" spans="1:34" s="65" customFormat="1" ht="12" x14ac:dyDescent="0.2">
      <c r="A616" s="116"/>
      <c r="B616" s="83" t="s">
        <v>180</v>
      </c>
      <c r="C616" s="421" t="s">
        <v>179</v>
      </c>
      <c r="D616" s="421"/>
      <c r="E616" s="421"/>
      <c r="F616" s="98"/>
      <c r="G616" s="98"/>
      <c r="H616" s="98"/>
      <c r="I616" s="98"/>
      <c r="J616" s="115">
        <v>237.68</v>
      </c>
      <c r="K616" s="98" t="s">
        <v>177</v>
      </c>
      <c r="L616" s="115">
        <v>1229.99</v>
      </c>
      <c r="M616" s="98"/>
      <c r="N616" s="114"/>
      <c r="V616" s="94"/>
      <c r="W616" s="76"/>
      <c r="X616" s="76"/>
      <c r="Z616" s="66" t="s">
        <v>179</v>
      </c>
      <c r="AC616" s="76"/>
      <c r="AE616" s="93"/>
      <c r="AF616" s="76"/>
      <c r="AH616" s="76"/>
    </row>
    <row r="617" spans="1:34" s="65" customFormat="1" ht="12" x14ac:dyDescent="0.2">
      <c r="A617" s="116"/>
      <c r="B617" s="83" t="s">
        <v>178</v>
      </c>
      <c r="C617" s="421" t="s">
        <v>175</v>
      </c>
      <c r="D617" s="421"/>
      <c r="E617" s="421"/>
      <c r="F617" s="98"/>
      <c r="G617" s="98"/>
      <c r="H617" s="98"/>
      <c r="I617" s="98"/>
      <c r="J617" s="115">
        <v>21.24</v>
      </c>
      <c r="K617" s="98" t="s">
        <v>177</v>
      </c>
      <c r="L617" s="115">
        <v>109.92</v>
      </c>
      <c r="M617" s="98" t="s">
        <v>176</v>
      </c>
      <c r="N617" s="114">
        <v>2193</v>
      </c>
      <c r="V617" s="94"/>
      <c r="W617" s="76"/>
      <c r="X617" s="76"/>
      <c r="Z617" s="66" t="s">
        <v>175</v>
      </c>
      <c r="AC617" s="76"/>
      <c r="AE617" s="93"/>
      <c r="AF617" s="76"/>
      <c r="AH617" s="76"/>
    </row>
    <row r="618" spans="1:34" s="65" customFormat="1" ht="12" x14ac:dyDescent="0.2">
      <c r="A618" s="116"/>
      <c r="B618" s="83" t="s">
        <v>174</v>
      </c>
      <c r="C618" s="421" t="s">
        <v>173</v>
      </c>
      <c r="D618" s="421"/>
      <c r="E618" s="421"/>
      <c r="F618" s="98"/>
      <c r="G618" s="98"/>
      <c r="H618" s="98"/>
      <c r="I618" s="98"/>
      <c r="J618" s="115">
        <v>884.03</v>
      </c>
      <c r="K618" s="98"/>
      <c r="L618" s="115">
        <v>3049.9</v>
      </c>
      <c r="M618" s="98"/>
      <c r="N618" s="114"/>
      <c r="V618" s="94"/>
      <c r="W618" s="76"/>
      <c r="X618" s="76"/>
      <c r="Z618" s="66" t="s">
        <v>173</v>
      </c>
      <c r="AC618" s="76"/>
      <c r="AE618" s="93"/>
      <c r="AF618" s="76"/>
      <c r="AH618" s="76"/>
    </row>
    <row r="619" spans="1:34" s="65" customFormat="1" ht="12" x14ac:dyDescent="0.2">
      <c r="A619" s="116"/>
      <c r="B619" s="83"/>
      <c r="C619" s="421" t="s">
        <v>163</v>
      </c>
      <c r="D619" s="421"/>
      <c r="E619" s="421"/>
      <c r="F619" s="98" t="s">
        <v>162</v>
      </c>
      <c r="G619" s="98" t="s">
        <v>452</v>
      </c>
      <c r="H619" s="98" t="s">
        <v>165</v>
      </c>
      <c r="I619" s="98" t="s">
        <v>451</v>
      </c>
      <c r="J619" s="115"/>
      <c r="K619" s="98"/>
      <c r="L619" s="115"/>
      <c r="M619" s="98"/>
      <c r="N619" s="114"/>
      <c r="V619" s="94"/>
      <c r="W619" s="76"/>
      <c r="X619" s="76"/>
      <c r="AA619" s="66" t="s">
        <v>163</v>
      </c>
      <c r="AC619" s="76"/>
      <c r="AE619" s="93"/>
      <c r="AF619" s="76"/>
      <c r="AH619" s="76"/>
    </row>
    <row r="620" spans="1:34" s="65" customFormat="1" ht="12" x14ac:dyDescent="0.2">
      <c r="A620" s="116"/>
      <c r="B620" s="83"/>
      <c r="C620" s="421" t="s">
        <v>158</v>
      </c>
      <c r="D620" s="421"/>
      <c r="E620" s="421"/>
      <c r="F620" s="98" t="s">
        <v>162</v>
      </c>
      <c r="G620" s="98" t="s">
        <v>450</v>
      </c>
      <c r="H620" s="98" t="s">
        <v>160</v>
      </c>
      <c r="I620" s="98" t="s">
        <v>449</v>
      </c>
      <c r="J620" s="115"/>
      <c r="K620" s="98"/>
      <c r="L620" s="115"/>
      <c r="M620" s="98"/>
      <c r="N620" s="114"/>
      <c r="V620" s="94"/>
      <c r="W620" s="76"/>
      <c r="X620" s="76"/>
      <c r="AA620" s="66" t="s">
        <v>158</v>
      </c>
      <c r="AC620" s="76"/>
      <c r="AE620" s="93"/>
      <c r="AF620" s="76"/>
      <c r="AH620" s="76"/>
    </row>
    <row r="621" spans="1:34" s="65" customFormat="1" ht="12" x14ac:dyDescent="0.2">
      <c r="A621" s="116"/>
      <c r="B621" s="83"/>
      <c r="C621" s="429" t="s">
        <v>157</v>
      </c>
      <c r="D621" s="429"/>
      <c r="E621" s="429"/>
      <c r="F621" s="113"/>
      <c r="G621" s="113"/>
      <c r="H621" s="113"/>
      <c r="I621" s="113"/>
      <c r="J621" s="118">
        <v>1350.09</v>
      </c>
      <c r="K621" s="113"/>
      <c r="L621" s="118">
        <v>5367.21</v>
      </c>
      <c r="M621" s="113"/>
      <c r="N621" s="117"/>
      <c r="V621" s="94"/>
      <c r="W621" s="76"/>
      <c r="X621" s="76"/>
      <c r="AB621" s="66" t="s">
        <v>157</v>
      </c>
      <c r="AC621" s="76"/>
      <c r="AE621" s="93"/>
      <c r="AF621" s="76"/>
      <c r="AH621" s="76"/>
    </row>
    <row r="622" spans="1:34" s="65" customFormat="1" ht="12" x14ac:dyDescent="0.2">
      <c r="A622" s="116"/>
      <c r="B622" s="83"/>
      <c r="C622" s="421" t="s">
        <v>156</v>
      </c>
      <c r="D622" s="421"/>
      <c r="E622" s="421"/>
      <c r="F622" s="98"/>
      <c r="G622" s="98"/>
      <c r="H622" s="98"/>
      <c r="I622" s="98"/>
      <c r="J622" s="115"/>
      <c r="K622" s="98"/>
      <c r="L622" s="115">
        <v>1197.24</v>
      </c>
      <c r="M622" s="98"/>
      <c r="N622" s="114">
        <v>23885</v>
      </c>
      <c r="V622" s="94"/>
      <c r="W622" s="76"/>
      <c r="X622" s="76"/>
      <c r="AA622" s="66" t="s">
        <v>156</v>
      </c>
      <c r="AC622" s="76"/>
      <c r="AE622" s="93"/>
      <c r="AF622" s="76"/>
      <c r="AH622" s="76"/>
    </row>
    <row r="623" spans="1:34" s="65" customFormat="1" ht="33.75" x14ac:dyDescent="0.2">
      <c r="A623" s="116"/>
      <c r="B623" s="83" t="s">
        <v>201</v>
      </c>
      <c r="C623" s="421" t="s">
        <v>198</v>
      </c>
      <c r="D623" s="421"/>
      <c r="E623" s="421"/>
      <c r="F623" s="98" t="s">
        <v>149</v>
      </c>
      <c r="G623" s="98" t="s">
        <v>200</v>
      </c>
      <c r="H623" s="98" t="s">
        <v>153</v>
      </c>
      <c r="I623" s="98" t="s">
        <v>199</v>
      </c>
      <c r="J623" s="115"/>
      <c r="K623" s="98"/>
      <c r="L623" s="115">
        <v>1174.49</v>
      </c>
      <c r="M623" s="98"/>
      <c r="N623" s="114">
        <v>23431</v>
      </c>
      <c r="V623" s="94"/>
      <c r="W623" s="76"/>
      <c r="X623" s="76"/>
      <c r="AA623" s="66" t="s">
        <v>198</v>
      </c>
      <c r="AC623" s="76"/>
      <c r="AE623" s="93"/>
      <c r="AF623" s="76"/>
      <c r="AH623" s="76"/>
    </row>
    <row r="624" spans="1:34" s="65" customFormat="1" ht="33.75" x14ac:dyDescent="0.2">
      <c r="A624" s="116"/>
      <c r="B624" s="83" t="s">
        <v>197</v>
      </c>
      <c r="C624" s="421" t="s">
        <v>194</v>
      </c>
      <c r="D624" s="421"/>
      <c r="E624" s="421"/>
      <c r="F624" s="98" t="s">
        <v>149</v>
      </c>
      <c r="G624" s="98" t="s">
        <v>196</v>
      </c>
      <c r="H624" s="98" t="s">
        <v>147</v>
      </c>
      <c r="I624" s="98" t="s">
        <v>195</v>
      </c>
      <c r="J624" s="115"/>
      <c r="K624" s="98"/>
      <c r="L624" s="115">
        <v>580.05999999999995</v>
      </c>
      <c r="M624" s="98"/>
      <c r="N624" s="114">
        <v>11572</v>
      </c>
      <c r="V624" s="94"/>
      <c r="W624" s="76"/>
      <c r="X624" s="76"/>
      <c r="AA624" s="66" t="s">
        <v>194</v>
      </c>
      <c r="AC624" s="76"/>
      <c r="AE624" s="93"/>
      <c r="AF624" s="76"/>
      <c r="AH624" s="76"/>
    </row>
    <row r="625" spans="1:34" s="65" customFormat="1" ht="12" x14ac:dyDescent="0.2">
      <c r="A625" s="112"/>
      <c r="B625" s="74"/>
      <c r="C625" s="422" t="s">
        <v>144</v>
      </c>
      <c r="D625" s="422"/>
      <c r="E625" s="422"/>
      <c r="F625" s="101"/>
      <c r="G625" s="101"/>
      <c r="H625" s="101"/>
      <c r="I625" s="101"/>
      <c r="J625" s="102"/>
      <c r="K625" s="101"/>
      <c r="L625" s="102">
        <v>7121.76</v>
      </c>
      <c r="M625" s="113"/>
      <c r="N625" s="100"/>
      <c r="V625" s="94"/>
      <c r="W625" s="76"/>
      <c r="X625" s="76"/>
      <c r="AC625" s="76" t="s">
        <v>144</v>
      </c>
      <c r="AE625" s="93"/>
      <c r="AF625" s="76"/>
      <c r="AH625" s="76"/>
    </row>
    <row r="626" spans="1:34" s="65" customFormat="1" ht="45" x14ac:dyDescent="0.2">
      <c r="A626" s="104" t="s">
        <v>441</v>
      </c>
      <c r="B626" s="103" t="s">
        <v>448</v>
      </c>
      <c r="C626" s="422" t="s">
        <v>446</v>
      </c>
      <c r="D626" s="422"/>
      <c r="E626" s="422"/>
      <c r="F626" s="101" t="s">
        <v>447</v>
      </c>
      <c r="G626" s="101"/>
      <c r="H626" s="101"/>
      <c r="I626" s="101" t="s">
        <v>430</v>
      </c>
      <c r="J626" s="102"/>
      <c r="K626" s="101"/>
      <c r="L626" s="102"/>
      <c r="M626" s="101"/>
      <c r="N626" s="100"/>
      <c r="V626" s="94"/>
      <c r="W626" s="76"/>
      <c r="X626" s="76" t="s">
        <v>446</v>
      </c>
      <c r="AC626" s="76"/>
      <c r="AE626" s="93"/>
      <c r="AF626" s="76"/>
      <c r="AH626" s="76"/>
    </row>
    <row r="627" spans="1:34" s="65" customFormat="1" ht="12" x14ac:dyDescent="0.2">
      <c r="A627" s="106"/>
      <c r="B627" s="105"/>
      <c r="C627" s="421" t="s">
        <v>429</v>
      </c>
      <c r="D627" s="421"/>
      <c r="E627" s="421"/>
      <c r="F627" s="421"/>
      <c r="G627" s="421"/>
      <c r="H627" s="421"/>
      <c r="I627" s="421"/>
      <c r="J627" s="421"/>
      <c r="K627" s="421"/>
      <c r="L627" s="421"/>
      <c r="M627" s="421"/>
      <c r="N627" s="423"/>
      <c r="V627" s="94"/>
      <c r="W627" s="76"/>
      <c r="X627" s="76"/>
      <c r="Y627" s="66" t="s">
        <v>429</v>
      </c>
      <c r="AC627" s="76"/>
      <c r="AE627" s="93"/>
      <c r="AF627" s="76"/>
      <c r="AH627" s="76"/>
    </row>
    <row r="628" spans="1:34" s="65" customFormat="1" ht="12" x14ac:dyDescent="0.2">
      <c r="A628" s="122"/>
      <c r="B628" s="83"/>
      <c r="C628" s="421" t="s">
        <v>445</v>
      </c>
      <c r="D628" s="421"/>
      <c r="E628" s="421"/>
      <c r="F628" s="421"/>
      <c r="G628" s="421"/>
      <c r="H628" s="421"/>
      <c r="I628" s="421"/>
      <c r="J628" s="421"/>
      <c r="K628" s="421"/>
      <c r="L628" s="421"/>
      <c r="M628" s="421"/>
      <c r="N628" s="423"/>
      <c r="V628" s="94"/>
      <c r="W628" s="76"/>
      <c r="X628" s="76"/>
      <c r="AC628" s="76"/>
      <c r="AD628" s="66" t="s">
        <v>445</v>
      </c>
      <c r="AE628" s="93"/>
      <c r="AF628" s="76"/>
      <c r="AH628" s="76"/>
    </row>
    <row r="629" spans="1:34" s="65" customFormat="1" ht="22.5" x14ac:dyDescent="0.2">
      <c r="A629" s="122"/>
      <c r="B629" s="83" t="s">
        <v>186</v>
      </c>
      <c r="C629" s="421" t="s">
        <v>185</v>
      </c>
      <c r="D629" s="421"/>
      <c r="E629" s="421"/>
      <c r="F629" s="421"/>
      <c r="G629" s="421"/>
      <c r="H629" s="421"/>
      <c r="I629" s="421"/>
      <c r="J629" s="421"/>
      <c r="K629" s="421"/>
      <c r="L629" s="421"/>
      <c r="M629" s="421"/>
      <c r="N629" s="423"/>
      <c r="V629" s="94"/>
      <c r="W629" s="76"/>
      <c r="X629" s="76"/>
      <c r="AC629" s="76"/>
      <c r="AD629" s="66" t="s">
        <v>185</v>
      </c>
      <c r="AE629" s="93"/>
      <c r="AF629" s="76"/>
      <c r="AH629" s="76"/>
    </row>
    <row r="630" spans="1:34" s="65" customFormat="1" ht="33.75" x14ac:dyDescent="0.2">
      <c r="A630" s="122"/>
      <c r="B630" s="83" t="s">
        <v>184</v>
      </c>
      <c r="C630" s="421" t="s">
        <v>183</v>
      </c>
      <c r="D630" s="421"/>
      <c r="E630" s="421"/>
      <c r="F630" s="421"/>
      <c r="G630" s="421"/>
      <c r="H630" s="421"/>
      <c r="I630" s="421"/>
      <c r="J630" s="421"/>
      <c r="K630" s="421"/>
      <c r="L630" s="421"/>
      <c r="M630" s="421"/>
      <c r="N630" s="423"/>
      <c r="V630" s="94"/>
      <c r="W630" s="76"/>
      <c r="X630" s="76"/>
      <c r="AC630" s="76"/>
      <c r="AD630" s="66" t="s">
        <v>183</v>
      </c>
      <c r="AE630" s="93"/>
      <c r="AF630" s="76"/>
      <c r="AH630" s="76"/>
    </row>
    <row r="631" spans="1:34" s="65" customFormat="1" ht="12" x14ac:dyDescent="0.2">
      <c r="A631" s="116"/>
      <c r="B631" s="83" t="s">
        <v>168</v>
      </c>
      <c r="C631" s="421" t="s">
        <v>181</v>
      </c>
      <c r="D631" s="421"/>
      <c r="E631" s="421"/>
      <c r="F631" s="98"/>
      <c r="G631" s="98"/>
      <c r="H631" s="98"/>
      <c r="I631" s="98"/>
      <c r="J631" s="115">
        <v>8.39</v>
      </c>
      <c r="K631" s="98" t="s">
        <v>444</v>
      </c>
      <c r="L631" s="115">
        <v>1398.07</v>
      </c>
      <c r="M631" s="98" t="s">
        <v>176</v>
      </c>
      <c r="N631" s="114">
        <v>27891</v>
      </c>
      <c r="V631" s="94"/>
      <c r="W631" s="76"/>
      <c r="X631" s="76"/>
      <c r="Z631" s="66" t="s">
        <v>181</v>
      </c>
      <c r="AC631" s="76"/>
      <c r="AE631" s="93"/>
      <c r="AF631" s="76"/>
      <c r="AH631" s="76"/>
    </row>
    <row r="632" spans="1:34" s="65" customFormat="1" ht="12" x14ac:dyDescent="0.2">
      <c r="A632" s="116"/>
      <c r="B632" s="83" t="s">
        <v>180</v>
      </c>
      <c r="C632" s="421" t="s">
        <v>179</v>
      </c>
      <c r="D632" s="421"/>
      <c r="E632" s="421"/>
      <c r="F632" s="98"/>
      <c r="G632" s="98"/>
      <c r="H632" s="98"/>
      <c r="I632" s="98"/>
      <c r="J632" s="115">
        <v>3.2</v>
      </c>
      <c r="K632" s="98" t="s">
        <v>443</v>
      </c>
      <c r="L632" s="115">
        <v>579.6</v>
      </c>
      <c r="M632" s="98"/>
      <c r="N632" s="114"/>
      <c r="V632" s="94"/>
      <c r="W632" s="76"/>
      <c r="X632" s="76"/>
      <c r="Z632" s="66" t="s">
        <v>179</v>
      </c>
      <c r="AC632" s="76"/>
      <c r="AE632" s="93"/>
      <c r="AF632" s="76"/>
      <c r="AH632" s="76"/>
    </row>
    <row r="633" spans="1:34" s="65" customFormat="1" ht="12" x14ac:dyDescent="0.2">
      <c r="A633" s="116"/>
      <c r="B633" s="83" t="s">
        <v>178</v>
      </c>
      <c r="C633" s="421" t="s">
        <v>175</v>
      </c>
      <c r="D633" s="421"/>
      <c r="E633" s="421"/>
      <c r="F633" s="98"/>
      <c r="G633" s="98"/>
      <c r="H633" s="98"/>
      <c r="I633" s="98"/>
      <c r="J633" s="115">
        <v>0.33</v>
      </c>
      <c r="K633" s="98" t="s">
        <v>443</v>
      </c>
      <c r="L633" s="115">
        <v>59.77</v>
      </c>
      <c r="M633" s="98" t="s">
        <v>176</v>
      </c>
      <c r="N633" s="114">
        <v>1192</v>
      </c>
      <c r="V633" s="94"/>
      <c r="W633" s="76"/>
      <c r="X633" s="76"/>
      <c r="Z633" s="66" t="s">
        <v>175</v>
      </c>
      <c r="AC633" s="76"/>
      <c r="AE633" s="93"/>
      <c r="AF633" s="76"/>
      <c r="AH633" s="76"/>
    </row>
    <row r="634" spans="1:34" s="65" customFormat="1" ht="12" x14ac:dyDescent="0.2">
      <c r="A634" s="116"/>
      <c r="B634" s="83" t="s">
        <v>174</v>
      </c>
      <c r="C634" s="421" t="s">
        <v>173</v>
      </c>
      <c r="D634" s="421"/>
      <c r="E634" s="421"/>
      <c r="F634" s="98"/>
      <c r="G634" s="98"/>
      <c r="H634" s="98"/>
      <c r="I634" s="98"/>
      <c r="J634" s="115">
        <v>54.97</v>
      </c>
      <c r="K634" s="98" t="s">
        <v>442</v>
      </c>
      <c r="L634" s="115">
        <v>6637.63</v>
      </c>
      <c r="M634" s="98"/>
      <c r="N634" s="114"/>
      <c r="V634" s="94"/>
      <c r="W634" s="76"/>
      <c r="X634" s="76"/>
      <c r="Z634" s="66" t="s">
        <v>173</v>
      </c>
      <c r="AC634" s="76"/>
      <c r="AE634" s="93"/>
      <c r="AF634" s="76"/>
      <c r="AH634" s="76"/>
    </row>
    <row r="635" spans="1:34" s="65" customFormat="1" ht="12" x14ac:dyDescent="0.2">
      <c r="A635" s="116"/>
      <c r="B635" s="83"/>
      <c r="C635" s="421" t="s">
        <v>163</v>
      </c>
      <c r="D635" s="421"/>
      <c r="E635" s="421"/>
      <c r="F635" s="98" t="s">
        <v>162</v>
      </c>
      <c r="G635" s="98" t="s">
        <v>168</v>
      </c>
      <c r="H635" s="98" t="s">
        <v>441</v>
      </c>
      <c r="I635" s="98" t="s">
        <v>440</v>
      </c>
      <c r="J635" s="115"/>
      <c r="K635" s="98"/>
      <c r="L635" s="115"/>
      <c r="M635" s="98"/>
      <c r="N635" s="114"/>
      <c r="V635" s="94"/>
      <c r="W635" s="76"/>
      <c r="X635" s="76"/>
      <c r="AA635" s="66" t="s">
        <v>163</v>
      </c>
      <c r="AC635" s="76"/>
      <c r="AE635" s="93"/>
      <c r="AF635" s="76"/>
      <c r="AH635" s="76"/>
    </row>
    <row r="636" spans="1:34" s="65" customFormat="1" ht="12" x14ac:dyDescent="0.2">
      <c r="A636" s="116"/>
      <c r="B636" s="83"/>
      <c r="C636" s="421" t="s">
        <v>158</v>
      </c>
      <c r="D636" s="421"/>
      <c r="E636" s="421"/>
      <c r="F636" s="98" t="s">
        <v>162</v>
      </c>
      <c r="G636" s="98" t="s">
        <v>439</v>
      </c>
      <c r="H636" s="98" t="s">
        <v>438</v>
      </c>
      <c r="I636" s="98" t="s">
        <v>437</v>
      </c>
      <c r="J636" s="115"/>
      <c r="K636" s="98"/>
      <c r="L636" s="115"/>
      <c r="M636" s="98"/>
      <c r="N636" s="114"/>
      <c r="V636" s="94"/>
      <c r="W636" s="76"/>
      <c r="X636" s="76"/>
      <c r="AA636" s="66" t="s">
        <v>158</v>
      </c>
      <c r="AC636" s="76"/>
      <c r="AE636" s="93"/>
      <c r="AF636" s="76"/>
      <c r="AH636" s="76"/>
    </row>
    <row r="637" spans="1:34" s="65" customFormat="1" ht="12" x14ac:dyDescent="0.2">
      <c r="A637" s="116"/>
      <c r="B637" s="83"/>
      <c r="C637" s="429" t="s">
        <v>157</v>
      </c>
      <c r="D637" s="429"/>
      <c r="E637" s="429"/>
      <c r="F637" s="113"/>
      <c r="G637" s="113"/>
      <c r="H637" s="113"/>
      <c r="I637" s="113"/>
      <c r="J637" s="118">
        <v>66.56</v>
      </c>
      <c r="K637" s="113"/>
      <c r="L637" s="118">
        <v>8615.2999999999993</v>
      </c>
      <c r="M637" s="113"/>
      <c r="N637" s="117"/>
      <c r="V637" s="94"/>
      <c r="W637" s="76"/>
      <c r="X637" s="76"/>
      <c r="AB637" s="66" t="s">
        <v>157</v>
      </c>
      <c r="AC637" s="76"/>
      <c r="AE637" s="93"/>
      <c r="AF637" s="76"/>
      <c r="AH637" s="76"/>
    </row>
    <row r="638" spans="1:34" s="65" customFormat="1" ht="12" x14ac:dyDescent="0.2">
      <c r="A638" s="116"/>
      <c r="B638" s="83"/>
      <c r="C638" s="421" t="s">
        <v>156</v>
      </c>
      <c r="D638" s="421"/>
      <c r="E638" s="421"/>
      <c r="F638" s="98"/>
      <c r="G638" s="98"/>
      <c r="H638" s="98"/>
      <c r="I638" s="98"/>
      <c r="J638" s="115"/>
      <c r="K638" s="98"/>
      <c r="L638" s="115">
        <v>1457.84</v>
      </c>
      <c r="M638" s="98"/>
      <c r="N638" s="114">
        <v>29083</v>
      </c>
      <c r="V638" s="94"/>
      <c r="W638" s="76"/>
      <c r="X638" s="76"/>
      <c r="AA638" s="66" t="s">
        <v>156</v>
      </c>
      <c r="AC638" s="76"/>
      <c r="AE638" s="93"/>
      <c r="AF638" s="76"/>
      <c r="AH638" s="76"/>
    </row>
    <row r="639" spans="1:34" s="65" customFormat="1" ht="33.75" x14ac:dyDescent="0.2">
      <c r="A639" s="116"/>
      <c r="B639" s="83" t="s">
        <v>201</v>
      </c>
      <c r="C639" s="421" t="s">
        <v>198</v>
      </c>
      <c r="D639" s="421"/>
      <c r="E639" s="421"/>
      <c r="F639" s="98" t="s">
        <v>149</v>
      </c>
      <c r="G639" s="98" t="s">
        <v>200</v>
      </c>
      <c r="H639" s="98" t="s">
        <v>153</v>
      </c>
      <c r="I639" s="98" t="s">
        <v>199</v>
      </c>
      <c r="J639" s="115"/>
      <c r="K639" s="98"/>
      <c r="L639" s="115">
        <v>1430.14</v>
      </c>
      <c r="M639" s="98"/>
      <c r="N639" s="114">
        <v>28530</v>
      </c>
      <c r="V639" s="94"/>
      <c r="W639" s="76"/>
      <c r="X639" s="76"/>
      <c r="AA639" s="66" t="s">
        <v>198</v>
      </c>
      <c r="AC639" s="76"/>
      <c r="AE639" s="93"/>
      <c r="AF639" s="76"/>
      <c r="AH639" s="76"/>
    </row>
    <row r="640" spans="1:34" s="65" customFormat="1" ht="33.75" x14ac:dyDescent="0.2">
      <c r="A640" s="116"/>
      <c r="B640" s="83" t="s">
        <v>197</v>
      </c>
      <c r="C640" s="421" t="s">
        <v>194</v>
      </c>
      <c r="D640" s="421"/>
      <c r="E640" s="421"/>
      <c r="F640" s="98" t="s">
        <v>149</v>
      </c>
      <c r="G640" s="98" t="s">
        <v>196</v>
      </c>
      <c r="H640" s="98" t="s">
        <v>147</v>
      </c>
      <c r="I640" s="98" t="s">
        <v>195</v>
      </c>
      <c r="J640" s="115"/>
      <c r="K640" s="98"/>
      <c r="L640" s="115">
        <v>706.32</v>
      </c>
      <c r="M640" s="98"/>
      <c r="N640" s="114">
        <v>14091</v>
      </c>
      <c r="V640" s="94"/>
      <c r="W640" s="76"/>
      <c r="X640" s="76"/>
      <c r="AA640" s="66" t="s">
        <v>194</v>
      </c>
      <c r="AC640" s="76"/>
      <c r="AE640" s="93"/>
      <c r="AF640" s="76"/>
      <c r="AH640" s="76"/>
    </row>
    <row r="641" spans="1:34" s="65" customFormat="1" ht="12" x14ac:dyDescent="0.2">
      <c r="A641" s="112"/>
      <c r="B641" s="74"/>
      <c r="C641" s="422" t="s">
        <v>144</v>
      </c>
      <c r="D641" s="422"/>
      <c r="E641" s="422"/>
      <c r="F641" s="101"/>
      <c r="G641" s="101"/>
      <c r="H641" s="101"/>
      <c r="I641" s="101"/>
      <c r="J641" s="102"/>
      <c r="K641" s="101"/>
      <c r="L641" s="102">
        <v>10751.76</v>
      </c>
      <c r="M641" s="113"/>
      <c r="N641" s="100"/>
      <c r="V641" s="94"/>
      <c r="W641" s="76"/>
      <c r="X641" s="76"/>
      <c r="AC641" s="76" t="s">
        <v>144</v>
      </c>
      <c r="AE641" s="93"/>
      <c r="AF641" s="76"/>
      <c r="AH641" s="76"/>
    </row>
    <row r="642" spans="1:34" s="65" customFormat="1" ht="45" x14ac:dyDescent="0.2">
      <c r="A642" s="104" t="s">
        <v>436</v>
      </c>
      <c r="B642" s="103" t="s">
        <v>435</v>
      </c>
      <c r="C642" s="422" t="s">
        <v>434</v>
      </c>
      <c r="D642" s="422"/>
      <c r="E642" s="422"/>
      <c r="F642" s="101" t="s">
        <v>209</v>
      </c>
      <c r="G642" s="101"/>
      <c r="H642" s="101"/>
      <c r="I642" s="101" t="s">
        <v>430</v>
      </c>
      <c r="J642" s="102"/>
      <c r="K642" s="101"/>
      <c r="L642" s="102"/>
      <c r="M642" s="101"/>
      <c r="N642" s="100"/>
      <c r="V642" s="94"/>
      <c r="W642" s="76"/>
      <c r="X642" s="76" t="s">
        <v>434</v>
      </c>
      <c r="AC642" s="76"/>
      <c r="AE642" s="93"/>
      <c r="AF642" s="76"/>
      <c r="AH642" s="76"/>
    </row>
    <row r="643" spans="1:34" s="65" customFormat="1" ht="12" x14ac:dyDescent="0.2">
      <c r="A643" s="106"/>
      <c r="B643" s="105"/>
      <c r="C643" s="421" t="s">
        <v>429</v>
      </c>
      <c r="D643" s="421"/>
      <c r="E643" s="421"/>
      <c r="F643" s="421"/>
      <c r="G643" s="421"/>
      <c r="H643" s="421"/>
      <c r="I643" s="421"/>
      <c r="J643" s="421"/>
      <c r="K643" s="421"/>
      <c r="L643" s="421"/>
      <c r="M643" s="421"/>
      <c r="N643" s="423"/>
      <c r="V643" s="94"/>
      <c r="W643" s="76"/>
      <c r="X643" s="76"/>
      <c r="Y643" s="66" t="s">
        <v>429</v>
      </c>
      <c r="AC643" s="76"/>
      <c r="AE643" s="93"/>
      <c r="AF643" s="76"/>
      <c r="AH643" s="76"/>
    </row>
    <row r="644" spans="1:34" s="65" customFormat="1" ht="22.5" x14ac:dyDescent="0.2">
      <c r="A644" s="122"/>
      <c r="B644" s="83" t="s">
        <v>186</v>
      </c>
      <c r="C644" s="421" t="s">
        <v>185</v>
      </c>
      <c r="D644" s="421"/>
      <c r="E644" s="421"/>
      <c r="F644" s="421"/>
      <c r="G644" s="421"/>
      <c r="H644" s="421"/>
      <c r="I644" s="421"/>
      <c r="J644" s="421"/>
      <c r="K644" s="421"/>
      <c r="L644" s="421"/>
      <c r="M644" s="421"/>
      <c r="N644" s="423"/>
      <c r="V644" s="94"/>
      <c r="W644" s="76"/>
      <c r="X644" s="76"/>
      <c r="AC644" s="76"/>
      <c r="AD644" s="66" t="s">
        <v>185</v>
      </c>
      <c r="AE644" s="93"/>
      <c r="AF644" s="76"/>
      <c r="AH644" s="76"/>
    </row>
    <row r="645" spans="1:34" s="65" customFormat="1" ht="33.75" x14ac:dyDescent="0.2">
      <c r="A645" s="122"/>
      <c r="B645" s="83" t="s">
        <v>184</v>
      </c>
      <c r="C645" s="421" t="s">
        <v>183</v>
      </c>
      <c r="D645" s="421"/>
      <c r="E645" s="421"/>
      <c r="F645" s="421"/>
      <c r="G645" s="421"/>
      <c r="H645" s="421"/>
      <c r="I645" s="421"/>
      <c r="J645" s="421"/>
      <c r="K645" s="421"/>
      <c r="L645" s="421"/>
      <c r="M645" s="421"/>
      <c r="N645" s="423"/>
      <c r="V645" s="94"/>
      <c r="W645" s="76"/>
      <c r="X645" s="76"/>
      <c r="AC645" s="76"/>
      <c r="AD645" s="66" t="s">
        <v>183</v>
      </c>
      <c r="AE645" s="93"/>
      <c r="AF645" s="76"/>
      <c r="AH645" s="76"/>
    </row>
    <row r="646" spans="1:34" s="65" customFormat="1" ht="12" x14ac:dyDescent="0.2">
      <c r="A646" s="116"/>
      <c r="B646" s="83" t="s">
        <v>168</v>
      </c>
      <c r="C646" s="421" t="s">
        <v>181</v>
      </c>
      <c r="D646" s="421"/>
      <c r="E646" s="421"/>
      <c r="F646" s="98"/>
      <c r="G646" s="98"/>
      <c r="H646" s="98"/>
      <c r="I646" s="98"/>
      <c r="J646" s="115">
        <v>23.8</v>
      </c>
      <c r="K646" s="98" t="s">
        <v>182</v>
      </c>
      <c r="L646" s="115">
        <v>113.31</v>
      </c>
      <c r="M646" s="98" t="s">
        <v>176</v>
      </c>
      <c r="N646" s="114">
        <v>2261</v>
      </c>
      <c r="V646" s="94"/>
      <c r="W646" s="76"/>
      <c r="X646" s="76"/>
      <c r="Z646" s="66" t="s">
        <v>181</v>
      </c>
      <c r="AC646" s="76"/>
      <c r="AE646" s="93"/>
      <c r="AF646" s="76"/>
      <c r="AH646" s="76"/>
    </row>
    <row r="647" spans="1:34" s="65" customFormat="1" ht="12" x14ac:dyDescent="0.2">
      <c r="A647" s="116"/>
      <c r="B647" s="83" t="s">
        <v>180</v>
      </c>
      <c r="C647" s="421" t="s">
        <v>179</v>
      </c>
      <c r="D647" s="421"/>
      <c r="E647" s="421"/>
      <c r="F647" s="98"/>
      <c r="G647" s="98"/>
      <c r="H647" s="98"/>
      <c r="I647" s="98"/>
      <c r="J647" s="115">
        <v>3.23</v>
      </c>
      <c r="K647" s="98" t="s">
        <v>177</v>
      </c>
      <c r="L647" s="115">
        <v>16.72</v>
      </c>
      <c r="M647" s="98"/>
      <c r="N647" s="114"/>
      <c r="V647" s="94"/>
      <c r="W647" s="76"/>
      <c r="X647" s="76"/>
      <c r="Z647" s="66" t="s">
        <v>179</v>
      </c>
      <c r="AC647" s="76"/>
      <c r="AE647" s="93"/>
      <c r="AF647" s="76"/>
      <c r="AH647" s="76"/>
    </row>
    <row r="648" spans="1:34" s="65" customFormat="1" ht="12" x14ac:dyDescent="0.2">
      <c r="A648" s="116"/>
      <c r="B648" s="83" t="s">
        <v>174</v>
      </c>
      <c r="C648" s="421" t="s">
        <v>173</v>
      </c>
      <c r="D648" s="421"/>
      <c r="E648" s="421"/>
      <c r="F648" s="98"/>
      <c r="G648" s="98"/>
      <c r="H648" s="98"/>
      <c r="I648" s="98"/>
      <c r="J648" s="115">
        <v>27.12</v>
      </c>
      <c r="K648" s="98"/>
      <c r="L648" s="115">
        <v>93.56</v>
      </c>
      <c r="M648" s="98"/>
      <c r="N648" s="114"/>
      <c r="V648" s="94"/>
      <c r="W648" s="76"/>
      <c r="X648" s="76"/>
      <c r="Z648" s="66" t="s">
        <v>173</v>
      </c>
      <c r="AC648" s="76"/>
      <c r="AE648" s="93"/>
      <c r="AF648" s="76"/>
      <c r="AH648" s="76"/>
    </row>
    <row r="649" spans="1:34" s="65" customFormat="1" ht="12" x14ac:dyDescent="0.2">
      <c r="A649" s="116"/>
      <c r="B649" s="83"/>
      <c r="C649" s="421" t="s">
        <v>163</v>
      </c>
      <c r="D649" s="421"/>
      <c r="E649" s="421"/>
      <c r="F649" s="98" t="s">
        <v>162</v>
      </c>
      <c r="G649" s="98" t="s">
        <v>433</v>
      </c>
      <c r="H649" s="98" t="s">
        <v>165</v>
      </c>
      <c r="I649" s="98" t="s">
        <v>432</v>
      </c>
      <c r="J649" s="115"/>
      <c r="K649" s="98"/>
      <c r="L649" s="115"/>
      <c r="M649" s="98"/>
      <c r="N649" s="114"/>
      <c r="V649" s="94"/>
      <c r="W649" s="76"/>
      <c r="X649" s="76"/>
      <c r="AA649" s="66" t="s">
        <v>163</v>
      </c>
      <c r="AC649" s="76"/>
      <c r="AE649" s="93"/>
      <c r="AF649" s="76"/>
      <c r="AH649" s="76"/>
    </row>
    <row r="650" spans="1:34" s="65" customFormat="1" ht="12" x14ac:dyDescent="0.2">
      <c r="A650" s="116"/>
      <c r="B650" s="83"/>
      <c r="C650" s="429" t="s">
        <v>157</v>
      </c>
      <c r="D650" s="429"/>
      <c r="E650" s="429"/>
      <c r="F650" s="113"/>
      <c r="G650" s="113"/>
      <c r="H650" s="113"/>
      <c r="I650" s="113"/>
      <c r="J650" s="118">
        <v>54.15</v>
      </c>
      <c r="K650" s="113"/>
      <c r="L650" s="118">
        <v>223.59</v>
      </c>
      <c r="M650" s="113"/>
      <c r="N650" s="117"/>
      <c r="V650" s="94"/>
      <c r="W650" s="76"/>
      <c r="X650" s="76"/>
      <c r="AB650" s="66" t="s">
        <v>157</v>
      </c>
      <c r="AC650" s="76"/>
      <c r="AE650" s="93"/>
      <c r="AF650" s="76"/>
      <c r="AH650" s="76"/>
    </row>
    <row r="651" spans="1:34" s="65" customFormat="1" ht="12" x14ac:dyDescent="0.2">
      <c r="A651" s="116"/>
      <c r="B651" s="83"/>
      <c r="C651" s="421" t="s">
        <v>156</v>
      </c>
      <c r="D651" s="421"/>
      <c r="E651" s="421"/>
      <c r="F651" s="98"/>
      <c r="G651" s="98"/>
      <c r="H651" s="98"/>
      <c r="I651" s="98"/>
      <c r="J651" s="115"/>
      <c r="K651" s="98"/>
      <c r="L651" s="115">
        <v>113.31</v>
      </c>
      <c r="M651" s="98"/>
      <c r="N651" s="114">
        <v>2261</v>
      </c>
      <c r="V651" s="94"/>
      <c r="W651" s="76"/>
      <c r="X651" s="76"/>
      <c r="AA651" s="66" t="s">
        <v>156</v>
      </c>
      <c r="AC651" s="76"/>
      <c r="AE651" s="93"/>
      <c r="AF651" s="76"/>
      <c r="AH651" s="76"/>
    </row>
    <row r="652" spans="1:34" s="65" customFormat="1" ht="33.75" x14ac:dyDescent="0.2">
      <c r="A652" s="116"/>
      <c r="B652" s="83" t="s">
        <v>201</v>
      </c>
      <c r="C652" s="421" t="s">
        <v>198</v>
      </c>
      <c r="D652" s="421"/>
      <c r="E652" s="421"/>
      <c r="F652" s="98" t="s">
        <v>149</v>
      </c>
      <c r="G652" s="98" t="s">
        <v>200</v>
      </c>
      <c r="H652" s="98" t="s">
        <v>153</v>
      </c>
      <c r="I652" s="98" t="s">
        <v>199</v>
      </c>
      <c r="J652" s="115"/>
      <c r="K652" s="98"/>
      <c r="L652" s="115">
        <v>111.16</v>
      </c>
      <c r="M652" s="98"/>
      <c r="N652" s="114">
        <v>2218</v>
      </c>
      <c r="V652" s="94"/>
      <c r="W652" s="76"/>
      <c r="X652" s="76"/>
      <c r="AA652" s="66" t="s">
        <v>198</v>
      </c>
      <c r="AC652" s="76"/>
      <c r="AE652" s="93"/>
      <c r="AF652" s="76"/>
      <c r="AH652" s="76"/>
    </row>
    <row r="653" spans="1:34" s="65" customFormat="1" ht="33.75" x14ac:dyDescent="0.2">
      <c r="A653" s="116"/>
      <c r="B653" s="83" t="s">
        <v>197</v>
      </c>
      <c r="C653" s="421" t="s">
        <v>194</v>
      </c>
      <c r="D653" s="421"/>
      <c r="E653" s="421"/>
      <c r="F653" s="98" t="s">
        <v>149</v>
      </c>
      <c r="G653" s="98" t="s">
        <v>196</v>
      </c>
      <c r="H653" s="98" t="s">
        <v>147</v>
      </c>
      <c r="I653" s="98" t="s">
        <v>195</v>
      </c>
      <c r="J653" s="115"/>
      <c r="K653" s="98"/>
      <c r="L653" s="115">
        <v>54.9</v>
      </c>
      <c r="M653" s="98"/>
      <c r="N653" s="114">
        <v>1095</v>
      </c>
      <c r="V653" s="94"/>
      <c r="W653" s="76"/>
      <c r="X653" s="76"/>
      <c r="AA653" s="66" t="s">
        <v>194</v>
      </c>
      <c r="AC653" s="76"/>
      <c r="AE653" s="93"/>
      <c r="AF653" s="76"/>
      <c r="AH653" s="76"/>
    </row>
    <row r="654" spans="1:34" s="65" customFormat="1" ht="12" x14ac:dyDescent="0.2">
      <c r="A654" s="112"/>
      <c r="B654" s="74"/>
      <c r="C654" s="422" t="s">
        <v>144</v>
      </c>
      <c r="D654" s="422"/>
      <c r="E654" s="422"/>
      <c r="F654" s="101"/>
      <c r="G654" s="101"/>
      <c r="H654" s="101"/>
      <c r="I654" s="101"/>
      <c r="J654" s="102"/>
      <c r="K654" s="101"/>
      <c r="L654" s="102">
        <v>389.65</v>
      </c>
      <c r="M654" s="113"/>
      <c r="N654" s="100"/>
      <c r="V654" s="94"/>
      <c r="W654" s="76"/>
      <c r="X654" s="76"/>
      <c r="AC654" s="76" t="s">
        <v>144</v>
      </c>
      <c r="AE654" s="93"/>
      <c r="AF654" s="76"/>
      <c r="AH654" s="76"/>
    </row>
    <row r="655" spans="1:34" s="65" customFormat="1" ht="22.5" x14ac:dyDescent="0.2">
      <c r="A655" s="104" t="s">
        <v>431</v>
      </c>
      <c r="B655" s="103" t="s">
        <v>356</v>
      </c>
      <c r="C655" s="422" t="s">
        <v>354</v>
      </c>
      <c r="D655" s="422"/>
      <c r="E655" s="422"/>
      <c r="F655" s="101" t="s">
        <v>209</v>
      </c>
      <c r="G655" s="101"/>
      <c r="H655" s="101"/>
      <c r="I655" s="101" t="s">
        <v>430</v>
      </c>
      <c r="J655" s="102"/>
      <c r="K655" s="101"/>
      <c r="L655" s="102"/>
      <c r="M655" s="101"/>
      <c r="N655" s="100"/>
      <c r="V655" s="94"/>
      <c r="W655" s="76"/>
      <c r="X655" s="76" t="s">
        <v>354</v>
      </c>
      <c r="AC655" s="76"/>
      <c r="AE655" s="93"/>
      <c r="AF655" s="76"/>
      <c r="AH655" s="76"/>
    </row>
    <row r="656" spans="1:34" s="65" customFormat="1" ht="12" x14ac:dyDescent="0.2">
      <c r="A656" s="106"/>
      <c r="B656" s="105"/>
      <c r="C656" s="421" t="s">
        <v>429</v>
      </c>
      <c r="D656" s="421"/>
      <c r="E656" s="421"/>
      <c r="F656" s="421"/>
      <c r="G656" s="421"/>
      <c r="H656" s="421"/>
      <c r="I656" s="421"/>
      <c r="J656" s="421"/>
      <c r="K656" s="421"/>
      <c r="L656" s="421"/>
      <c r="M656" s="421"/>
      <c r="N656" s="423"/>
      <c r="V656" s="94"/>
      <c r="W656" s="76"/>
      <c r="X656" s="76"/>
      <c r="Y656" s="66" t="s">
        <v>429</v>
      </c>
      <c r="AC656" s="76"/>
      <c r="AE656" s="93"/>
      <c r="AF656" s="76"/>
      <c r="AH656" s="76"/>
    </row>
    <row r="657" spans="1:34" s="65" customFormat="1" ht="22.5" x14ac:dyDescent="0.2">
      <c r="A657" s="122"/>
      <c r="B657" s="83" t="s">
        <v>186</v>
      </c>
      <c r="C657" s="421" t="s">
        <v>185</v>
      </c>
      <c r="D657" s="421"/>
      <c r="E657" s="421"/>
      <c r="F657" s="421"/>
      <c r="G657" s="421"/>
      <c r="H657" s="421"/>
      <c r="I657" s="421"/>
      <c r="J657" s="421"/>
      <c r="K657" s="421"/>
      <c r="L657" s="421"/>
      <c r="M657" s="421"/>
      <c r="N657" s="423"/>
      <c r="V657" s="94"/>
      <c r="W657" s="76"/>
      <c r="X657" s="76"/>
      <c r="AC657" s="76"/>
      <c r="AD657" s="66" t="s">
        <v>185</v>
      </c>
      <c r="AE657" s="93"/>
      <c r="AF657" s="76"/>
      <c r="AH657" s="76"/>
    </row>
    <row r="658" spans="1:34" s="65" customFormat="1" ht="33.75" x14ac:dyDescent="0.2">
      <c r="A658" s="122"/>
      <c r="B658" s="83" t="s">
        <v>184</v>
      </c>
      <c r="C658" s="421" t="s">
        <v>183</v>
      </c>
      <c r="D658" s="421"/>
      <c r="E658" s="421"/>
      <c r="F658" s="421"/>
      <c r="G658" s="421"/>
      <c r="H658" s="421"/>
      <c r="I658" s="421"/>
      <c r="J658" s="421"/>
      <c r="K658" s="421"/>
      <c r="L658" s="421"/>
      <c r="M658" s="421"/>
      <c r="N658" s="423"/>
      <c r="V658" s="94"/>
      <c r="W658" s="76"/>
      <c r="X658" s="76"/>
      <c r="AC658" s="76"/>
      <c r="AD658" s="66" t="s">
        <v>183</v>
      </c>
      <c r="AE658" s="93"/>
      <c r="AF658" s="76"/>
      <c r="AH658" s="76"/>
    </row>
    <row r="659" spans="1:34" s="65" customFormat="1" ht="12" x14ac:dyDescent="0.2">
      <c r="A659" s="116"/>
      <c r="B659" s="83" t="s">
        <v>168</v>
      </c>
      <c r="C659" s="421" t="s">
        <v>181</v>
      </c>
      <c r="D659" s="421"/>
      <c r="E659" s="421"/>
      <c r="F659" s="98"/>
      <c r="G659" s="98"/>
      <c r="H659" s="98"/>
      <c r="I659" s="98"/>
      <c r="J659" s="115">
        <v>131.25</v>
      </c>
      <c r="K659" s="98" t="s">
        <v>182</v>
      </c>
      <c r="L659" s="115">
        <v>624.88</v>
      </c>
      <c r="M659" s="98" t="s">
        <v>176</v>
      </c>
      <c r="N659" s="114">
        <v>12466</v>
      </c>
      <c r="V659" s="94"/>
      <c r="W659" s="76"/>
      <c r="X659" s="76"/>
      <c r="Z659" s="66" t="s">
        <v>181</v>
      </c>
      <c r="AC659" s="76"/>
      <c r="AE659" s="93"/>
      <c r="AF659" s="76"/>
      <c r="AH659" s="76"/>
    </row>
    <row r="660" spans="1:34" s="65" customFormat="1" ht="12" x14ac:dyDescent="0.2">
      <c r="A660" s="116"/>
      <c r="B660" s="83" t="s">
        <v>180</v>
      </c>
      <c r="C660" s="421" t="s">
        <v>179</v>
      </c>
      <c r="D660" s="421"/>
      <c r="E660" s="421"/>
      <c r="F660" s="98"/>
      <c r="G660" s="98"/>
      <c r="H660" s="98"/>
      <c r="I660" s="98"/>
      <c r="J660" s="115">
        <v>51.36</v>
      </c>
      <c r="K660" s="98" t="s">
        <v>177</v>
      </c>
      <c r="L660" s="115">
        <v>265.79000000000002</v>
      </c>
      <c r="M660" s="98"/>
      <c r="N660" s="114"/>
      <c r="V660" s="94"/>
      <c r="W660" s="76"/>
      <c r="X660" s="76"/>
      <c r="Z660" s="66" t="s">
        <v>179</v>
      </c>
      <c r="AC660" s="76"/>
      <c r="AE660" s="93"/>
      <c r="AF660" s="76"/>
      <c r="AH660" s="76"/>
    </row>
    <row r="661" spans="1:34" s="65" customFormat="1" ht="12" x14ac:dyDescent="0.2">
      <c r="A661" s="116"/>
      <c r="B661" s="83" t="s">
        <v>178</v>
      </c>
      <c r="C661" s="421" t="s">
        <v>175</v>
      </c>
      <c r="D661" s="421"/>
      <c r="E661" s="421"/>
      <c r="F661" s="98"/>
      <c r="G661" s="98"/>
      <c r="H661" s="98"/>
      <c r="I661" s="98"/>
      <c r="J661" s="115">
        <v>2.62</v>
      </c>
      <c r="K661" s="98" t="s">
        <v>177</v>
      </c>
      <c r="L661" s="115">
        <v>13.56</v>
      </c>
      <c r="M661" s="98" t="s">
        <v>176</v>
      </c>
      <c r="N661" s="114">
        <v>271</v>
      </c>
      <c r="V661" s="94"/>
      <c r="W661" s="76"/>
      <c r="X661" s="76"/>
      <c r="Z661" s="66" t="s">
        <v>175</v>
      </c>
      <c r="AC661" s="76"/>
      <c r="AE661" s="93"/>
      <c r="AF661" s="76"/>
      <c r="AH661" s="76"/>
    </row>
    <row r="662" spans="1:34" s="65" customFormat="1" ht="12" x14ac:dyDescent="0.2">
      <c r="A662" s="116"/>
      <c r="B662" s="83" t="s">
        <v>174</v>
      </c>
      <c r="C662" s="421" t="s">
        <v>173</v>
      </c>
      <c r="D662" s="421"/>
      <c r="E662" s="421"/>
      <c r="F662" s="98"/>
      <c r="G662" s="98"/>
      <c r="H662" s="98"/>
      <c r="I662" s="98"/>
      <c r="J662" s="115">
        <v>10215.43</v>
      </c>
      <c r="K662" s="98"/>
      <c r="L662" s="115">
        <v>35243.230000000003</v>
      </c>
      <c r="M662" s="98"/>
      <c r="N662" s="114"/>
      <c r="V662" s="94"/>
      <c r="W662" s="76"/>
      <c r="X662" s="76"/>
      <c r="Z662" s="66" t="s">
        <v>173</v>
      </c>
      <c r="AC662" s="76"/>
      <c r="AE662" s="93"/>
      <c r="AF662" s="76"/>
      <c r="AH662" s="76"/>
    </row>
    <row r="663" spans="1:34" s="65" customFormat="1" ht="12" x14ac:dyDescent="0.2">
      <c r="A663" s="116"/>
      <c r="B663" s="83"/>
      <c r="C663" s="421" t="s">
        <v>163</v>
      </c>
      <c r="D663" s="421"/>
      <c r="E663" s="421"/>
      <c r="F663" s="98" t="s">
        <v>162</v>
      </c>
      <c r="G663" s="98" t="s">
        <v>352</v>
      </c>
      <c r="H663" s="98" t="s">
        <v>165</v>
      </c>
      <c r="I663" s="98" t="s">
        <v>428</v>
      </c>
      <c r="J663" s="115"/>
      <c r="K663" s="98"/>
      <c r="L663" s="115"/>
      <c r="M663" s="98"/>
      <c r="N663" s="114"/>
      <c r="V663" s="94"/>
      <c r="W663" s="76"/>
      <c r="X663" s="76"/>
      <c r="AA663" s="66" t="s">
        <v>163</v>
      </c>
      <c r="AC663" s="76"/>
      <c r="AE663" s="93"/>
      <c r="AF663" s="76"/>
      <c r="AH663" s="76"/>
    </row>
    <row r="664" spans="1:34" s="65" customFormat="1" ht="12" x14ac:dyDescent="0.2">
      <c r="A664" s="116"/>
      <c r="B664" s="83"/>
      <c r="C664" s="421" t="s">
        <v>158</v>
      </c>
      <c r="D664" s="421"/>
      <c r="E664" s="421"/>
      <c r="F664" s="98" t="s">
        <v>162</v>
      </c>
      <c r="G664" s="98" t="s">
        <v>280</v>
      </c>
      <c r="H664" s="98" t="s">
        <v>160</v>
      </c>
      <c r="I664" s="98" t="s">
        <v>427</v>
      </c>
      <c r="J664" s="115"/>
      <c r="K664" s="98"/>
      <c r="L664" s="115"/>
      <c r="M664" s="98"/>
      <c r="N664" s="114"/>
      <c r="V664" s="94"/>
      <c r="W664" s="76"/>
      <c r="X664" s="76"/>
      <c r="AA664" s="66" t="s">
        <v>158</v>
      </c>
      <c r="AC664" s="76"/>
      <c r="AE664" s="93"/>
      <c r="AF664" s="76"/>
      <c r="AH664" s="76"/>
    </row>
    <row r="665" spans="1:34" s="65" customFormat="1" ht="12" x14ac:dyDescent="0.2">
      <c r="A665" s="116"/>
      <c r="B665" s="83"/>
      <c r="C665" s="429" t="s">
        <v>157</v>
      </c>
      <c r="D665" s="429"/>
      <c r="E665" s="429"/>
      <c r="F665" s="113"/>
      <c r="G665" s="113"/>
      <c r="H665" s="113"/>
      <c r="I665" s="113"/>
      <c r="J665" s="118">
        <v>10398.040000000001</v>
      </c>
      <c r="K665" s="113"/>
      <c r="L665" s="118">
        <v>36133.9</v>
      </c>
      <c r="M665" s="113"/>
      <c r="N665" s="117"/>
      <c r="V665" s="94"/>
      <c r="W665" s="76"/>
      <c r="X665" s="76"/>
      <c r="AB665" s="66" t="s">
        <v>157</v>
      </c>
      <c r="AC665" s="76"/>
      <c r="AE665" s="93"/>
      <c r="AF665" s="76"/>
      <c r="AH665" s="76"/>
    </row>
    <row r="666" spans="1:34" s="65" customFormat="1" ht="12" x14ac:dyDescent="0.2">
      <c r="A666" s="116"/>
      <c r="B666" s="83"/>
      <c r="C666" s="421" t="s">
        <v>156</v>
      </c>
      <c r="D666" s="421"/>
      <c r="E666" s="421"/>
      <c r="F666" s="98"/>
      <c r="G666" s="98"/>
      <c r="H666" s="98"/>
      <c r="I666" s="98"/>
      <c r="J666" s="115"/>
      <c r="K666" s="98"/>
      <c r="L666" s="115">
        <v>638.44000000000005</v>
      </c>
      <c r="M666" s="98"/>
      <c r="N666" s="114">
        <v>12737</v>
      </c>
      <c r="V666" s="94"/>
      <c r="W666" s="76"/>
      <c r="X666" s="76"/>
      <c r="AA666" s="66" t="s">
        <v>156</v>
      </c>
      <c r="AC666" s="76"/>
      <c r="AE666" s="93"/>
      <c r="AF666" s="76"/>
      <c r="AH666" s="76"/>
    </row>
    <row r="667" spans="1:34" s="65" customFormat="1" ht="33.75" x14ac:dyDescent="0.2">
      <c r="A667" s="116"/>
      <c r="B667" s="83" t="s">
        <v>201</v>
      </c>
      <c r="C667" s="421" t="s">
        <v>198</v>
      </c>
      <c r="D667" s="421"/>
      <c r="E667" s="421"/>
      <c r="F667" s="98" t="s">
        <v>149</v>
      </c>
      <c r="G667" s="98" t="s">
        <v>200</v>
      </c>
      <c r="H667" s="98" t="s">
        <v>153</v>
      </c>
      <c r="I667" s="98" t="s">
        <v>199</v>
      </c>
      <c r="J667" s="115"/>
      <c r="K667" s="98"/>
      <c r="L667" s="115">
        <v>626.30999999999995</v>
      </c>
      <c r="M667" s="98"/>
      <c r="N667" s="114">
        <v>12495</v>
      </c>
      <c r="V667" s="94"/>
      <c r="W667" s="76"/>
      <c r="X667" s="76"/>
      <c r="AA667" s="66" t="s">
        <v>198</v>
      </c>
      <c r="AC667" s="76"/>
      <c r="AE667" s="93"/>
      <c r="AF667" s="76"/>
      <c r="AH667" s="76"/>
    </row>
    <row r="668" spans="1:34" s="65" customFormat="1" ht="33.75" x14ac:dyDescent="0.2">
      <c r="A668" s="116"/>
      <c r="B668" s="83" t="s">
        <v>197</v>
      </c>
      <c r="C668" s="421" t="s">
        <v>194</v>
      </c>
      <c r="D668" s="421"/>
      <c r="E668" s="421"/>
      <c r="F668" s="98" t="s">
        <v>149</v>
      </c>
      <c r="G668" s="98" t="s">
        <v>196</v>
      </c>
      <c r="H668" s="98" t="s">
        <v>147</v>
      </c>
      <c r="I668" s="98" t="s">
        <v>195</v>
      </c>
      <c r="J668" s="115"/>
      <c r="K668" s="98"/>
      <c r="L668" s="115">
        <v>309.32</v>
      </c>
      <c r="M668" s="98"/>
      <c r="N668" s="114">
        <v>6171</v>
      </c>
      <c r="V668" s="94"/>
      <c r="W668" s="76"/>
      <c r="X668" s="76"/>
      <c r="AA668" s="66" t="s">
        <v>194</v>
      </c>
      <c r="AC668" s="76"/>
      <c r="AE668" s="93"/>
      <c r="AF668" s="76"/>
      <c r="AH668" s="76"/>
    </row>
    <row r="669" spans="1:34" s="65" customFormat="1" ht="12" x14ac:dyDescent="0.2">
      <c r="A669" s="112"/>
      <c r="B669" s="74"/>
      <c r="C669" s="422" t="s">
        <v>144</v>
      </c>
      <c r="D669" s="422"/>
      <c r="E669" s="422"/>
      <c r="F669" s="101"/>
      <c r="G669" s="101"/>
      <c r="H669" s="101"/>
      <c r="I669" s="101"/>
      <c r="J669" s="102"/>
      <c r="K669" s="101"/>
      <c r="L669" s="102">
        <v>37069.53</v>
      </c>
      <c r="M669" s="113"/>
      <c r="N669" s="100"/>
      <c r="V669" s="94"/>
      <c r="W669" s="76"/>
      <c r="X669" s="76"/>
      <c r="AC669" s="76" t="s">
        <v>144</v>
      </c>
      <c r="AE669" s="93"/>
      <c r="AF669" s="76"/>
      <c r="AH669" s="76"/>
    </row>
    <row r="670" spans="1:34" s="65" customFormat="1" ht="33.75" x14ac:dyDescent="0.2">
      <c r="A670" s="104" t="s">
        <v>262</v>
      </c>
      <c r="B670" s="103" t="s">
        <v>426</v>
      </c>
      <c r="C670" s="422" t="s">
        <v>423</v>
      </c>
      <c r="D670" s="422"/>
      <c r="E670" s="422"/>
      <c r="F670" s="101" t="s">
        <v>425</v>
      </c>
      <c r="G670" s="101"/>
      <c r="H670" s="101"/>
      <c r="I670" s="101" t="s">
        <v>424</v>
      </c>
      <c r="J670" s="102"/>
      <c r="K670" s="101"/>
      <c r="L670" s="102"/>
      <c r="M670" s="101"/>
      <c r="N670" s="100"/>
      <c r="V670" s="94"/>
      <c r="W670" s="76"/>
      <c r="X670" s="76" t="s">
        <v>423</v>
      </c>
      <c r="AC670" s="76"/>
      <c r="AE670" s="93"/>
      <c r="AF670" s="76"/>
      <c r="AH670" s="76"/>
    </row>
    <row r="671" spans="1:34" s="65" customFormat="1" ht="12" x14ac:dyDescent="0.2">
      <c r="A671" s="106"/>
      <c r="B671" s="105"/>
      <c r="C671" s="421" t="s">
        <v>422</v>
      </c>
      <c r="D671" s="421"/>
      <c r="E671" s="421"/>
      <c r="F671" s="421"/>
      <c r="G671" s="421"/>
      <c r="H671" s="421"/>
      <c r="I671" s="421"/>
      <c r="J671" s="421"/>
      <c r="K671" s="421"/>
      <c r="L671" s="421"/>
      <c r="M671" s="421"/>
      <c r="N671" s="423"/>
      <c r="V671" s="94"/>
      <c r="W671" s="76"/>
      <c r="X671" s="76"/>
      <c r="Y671" s="66" t="s">
        <v>422</v>
      </c>
      <c r="AC671" s="76"/>
      <c r="AE671" s="93"/>
      <c r="AF671" s="76"/>
      <c r="AH671" s="76"/>
    </row>
    <row r="672" spans="1:34" s="65" customFormat="1" ht="22.5" x14ac:dyDescent="0.2">
      <c r="A672" s="122"/>
      <c r="B672" s="83" t="s">
        <v>186</v>
      </c>
      <c r="C672" s="421" t="s">
        <v>185</v>
      </c>
      <c r="D672" s="421"/>
      <c r="E672" s="421"/>
      <c r="F672" s="421"/>
      <c r="G672" s="421"/>
      <c r="H672" s="421"/>
      <c r="I672" s="421"/>
      <c r="J672" s="421"/>
      <c r="K672" s="421"/>
      <c r="L672" s="421"/>
      <c r="M672" s="421"/>
      <c r="N672" s="423"/>
      <c r="V672" s="94"/>
      <c r="W672" s="76"/>
      <c r="X672" s="76"/>
      <c r="AC672" s="76"/>
      <c r="AD672" s="66" t="s">
        <v>185</v>
      </c>
      <c r="AE672" s="93"/>
      <c r="AF672" s="76"/>
      <c r="AH672" s="76"/>
    </row>
    <row r="673" spans="1:34" s="65" customFormat="1" ht="33.75" x14ac:dyDescent="0.2">
      <c r="A673" s="122"/>
      <c r="B673" s="83" t="s">
        <v>184</v>
      </c>
      <c r="C673" s="421" t="s">
        <v>183</v>
      </c>
      <c r="D673" s="421"/>
      <c r="E673" s="421"/>
      <c r="F673" s="421"/>
      <c r="G673" s="421"/>
      <c r="H673" s="421"/>
      <c r="I673" s="421"/>
      <c r="J673" s="421"/>
      <c r="K673" s="421"/>
      <c r="L673" s="421"/>
      <c r="M673" s="421"/>
      <c r="N673" s="423"/>
      <c r="V673" s="94"/>
      <c r="W673" s="76"/>
      <c r="X673" s="76"/>
      <c r="AC673" s="76"/>
      <c r="AD673" s="66" t="s">
        <v>183</v>
      </c>
      <c r="AE673" s="93"/>
      <c r="AF673" s="76"/>
      <c r="AH673" s="76"/>
    </row>
    <row r="674" spans="1:34" s="65" customFormat="1" ht="12" x14ac:dyDescent="0.2">
      <c r="A674" s="116"/>
      <c r="B674" s="83" t="s">
        <v>168</v>
      </c>
      <c r="C674" s="421" t="s">
        <v>181</v>
      </c>
      <c r="D674" s="421"/>
      <c r="E674" s="421"/>
      <c r="F674" s="98"/>
      <c r="G674" s="98"/>
      <c r="H674" s="98"/>
      <c r="I674" s="98"/>
      <c r="J674" s="115">
        <v>57.43</v>
      </c>
      <c r="K674" s="98" t="s">
        <v>182</v>
      </c>
      <c r="L674" s="115">
        <v>26.39</v>
      </c>
      <c r="M674" s="98" t="s">
        <v>176</v>
      </c>
      <c r="N674" s="114">
        <v>526</v>
      </c>
      <c r="V674" s="94"/>
      <c r="W674" s="76"/>
      <c r="X674" s="76"/>
      <c r="Z674" s="66" t="s">
        <v>181</v>
      </c>
      <c r="AC674" s="76"/>
      <c r="AE674" s="93"/>
      <c r="AF674" s="76"/>
      <c r="AH674" s="76"/>
    </row>
    <row r="675" spans="1:34" s="65" customFormat="1" ht="12" x14ac:dyDescent="0.2">
      <c r="A675" s="116"/>
      <c r="B675" s="83" t="s">
        <v>180</v>
      </c>
      <c r="C675" s="421" t="s">
        <v>179</v>
      </c>
      <c r="D675" s="421"/>
      <c r="E675" s="421"/>
      <c r="F675" s="98"/>
      <c r="G675" s="98"/>
      <c r="H675" s="98"/>
      <c r="I675" s="98"/>
      <c r="J675" s="115">
        <v>65.2</v>
      </c>
      <c r="K675" s="98" t="s">
        <v>177</v>
      </c>
      <c r="L675" s="115">
        <v>32.57</v>
      </c>
      <c r="M675" s="98"/>
      <c r="N675" s="114"/>
      <c r="V675" s="94"/>
      <c r="W675" s="76"/>
      <c r="X675" s="76"/>
      <c r="Z675" s="66" t="s">
        <v>179</v>
      </c>
      <c r="AC675" s="76"/>
      <c r="AE675" s="93"/>
      <c r="AF675" s="76"/>
      <c r="AH675" s="76"/>
    </row>
    <row r="676" spans="1:34" s="65" customFormat="1" ht="12" x14ac:dyDescent="0.2">
      <c r="A676" s="116"/>
      <c r="B676" s="83" t="s">
        <v>178</v>
      </c>
      <c r="C676" s="421" t="s">
        <v>175</v>
      </c>
      <c r="D676" s="421"/>
      <c r="E676" s="421"/>
      <c r="F676" s="98"/>
      <c r="G676" s="98"/>
      <c r="H676" s="98"/>
      <c r="I676" s="98"/>
      <c r="J676" s="115">
        <v>3.8</v>
      </c>
      <c r="K676" s="98" t="s">
        <v>177</v>
      </c>
      <c r="L676" s="115">
        <v>1.9</v>
      </c>
      <c r="M676" s="98" t="s">
        <v>176</v>
      </c>
      <c r="N676" s="114">
        <v>38</v>
      </c>
      <c r="V676" s="94"/>
      <c r="W676" s="76"/>
      <c r="X676" s="76"/>
      <c r="Z676" s="66" t="s">
        <v>175</v>
      </c>
      <c r="AC676" s="76"/>
      <c r="AE676" s="93"/>
      <c r="AF676" s="76"/>
      <c r="AH676" s="76"/>
    </row>
    <row r="677" spans="1:34" s="65" customFormat="1" ht="12" x14ac:dyDescent="0.2">
      <c r="A677" s="116"/>
      <c r="B677" s="83" t="s">
        <v>174</v>
      </c>
      <c r="C677" s="421" t="s">
        <v>173</v>
      </c>
      <c r="D677" s="421"/>
      <c r="E677" s="421"/>
      <c r="F677" s="98"/>
      <c r="G677" s="98"/>
      <c r="H677" s="98"/>
      <c r="I677" s="98"/>
      <c r="J677" s="115">
        <v>4401.71</v>
      </c>
      <c r="K677" s="98"/>
      <c r="L677" s="115">
        <v>1465.77</v>
      </c>
      <c r="M677" s="98"/>
      <c r="N677" s="114"/>
      <c r="V677" s="94"/>
      <c r="W677" s="76"/>
      <c r="X677" s="76"/>
      <c r="Z677" s="66" t="s">
        <v>173</v>
      </c>
      <c r="AC677" s="76"/>
      <c r="AE677" s="93"/>
      <c r="AF677" s="76"/>
      <c r="AH677" s="76"/>
    </row>
    <row r="678" spans="1:34" s="65" customFormat="1" ht="12" x14ac:dyDescent="0.2">
      <c r="A678" s="116"/>
      <c r="B678" s="83"/>
      <c r="C678" s="421" t="s">
        <v>163</v>
      </c>
      <c r="D678" s="421"/>
      <c r="E678" s="421"/>
      <c r="F678" s="98" t="s">
        <v>162</v>
      </c>
      <c r="G678" s="98" t="s">
        <v>421</v>
      </c>
      <c r="H678" s="98" t="s">
        <v>165</v>
      </c>
      <c r="I678" s="98" t="s">
        <v>420</v>
      </c>
      <c r="J678" s="115"/>
      <c r="K678" s="98"/>
      <c r="L678" s="115"/>
      <c r="M678" s="98"/>
      <c r="N678" s="114"/>
      <c r="V678" s="94"/>
      <c r="W678" s="76"/>
      <c r="X678" s="76"/>
      <c r="AA678" s="66" t="s">
        <v>163</v>
      </c>
      <c r="AC678" s="76"/>
      <c r="AE678" s="93"/>
      <c r="AF678" s="76"/>
      <c r="AH678" s="76"/>
    </row>
    <row r="679" spans="1:34" s="65" customFormat="1" ht="12" x14ac:dyDescent="0.2">
      <c r="A679" s="116"/>
      <c r="B679" s="83"/>
      <c r="C679" s="421" t="s">
        <v>158</v>
      </c>
      <c r="D679" s="421"/>
      <c r="E679" s="421"/>
      <c r="F679" s="98" t="s">
        <v>162</v>
      </c>
      <c r="G679" s="98" t="s">
        <v>419</v>
      </c>
      <c r="H679" s="98" t="s">
        <v>160</v>
      </c>
      <c r="I679" s="98" t="s">
        <v>418</v>
      </c>
      <c r="J679" s="115"/>
      <c r="K679" s="98"/>
      <c r="L679" s="115"/>
      <c r="M679" s="98"/>
      <c r="N679" s="114"/>
      <c r="V679" s="94"/>
      <c r="W679" s="76"/>
      <c r="X679" s="76"/>
      <c r="AA679" s="66" t="s">
        <v>158</v>
      </c>
      <c r="AC679" s="76"/>
      <c r="AE679" s="93"/>
      <c r="AF679" s="76"/>
      <c r="AH679" s="76"/>
    </row>
    <row r="680" spans="1:34" s="65" customFormat="1" ht="12" x14ac:dyDescent="0.2">
      <c r="A680" s="116"/>
      <c r="B680" s="83"/>
      <c r="C680" s="429" t="s">
        <v>157</v>
      </c>
      <c r="D680" s="429"/>
      <c r="E680" s="429"/>
      <c r="F680" s="113"/>
      <c r="G680" s="113"/>
      <c r="H680" s="113"/>
      <c r="I680" s="113"/>
      <c r="J680" s="118">
        <v>4524.34</v>
      </c>
      <c r="K680" s="113"/>
      <c r="L680" s="118">
        <v>1524.73</v>
      </c>
      <c r="M680" s="113"/>
      <c r="N680" s="117"/>
      <c r="V680" s="94"/>
      <c r="W680" s="76"/>
      <c r="X680" s="76"/>
      <c r="AB680" s="66" t="s">
        <v>157</v>
      </c>
      <c r="AC680" s="76"/>
      <c r="AE680" s="93"/>
      <c r="AF680" s="76"/>
      <c r="AH680" s="76"/>
    </row>
    <row r="681" spans="1:34" s="65" customFormat="1" ht="12" x14ac:dyDescent="0.2">
      <c r="A681" s="116"/>
      <c r="B681" s="83"/>
      <c r="C681" s="421" t="s">
        <v>156</v>
      </c>
      <c r="D681" s="421"/>
      <c r="E681" s="421"/>
      <c r="F681" s="98"/>
      <c r="G681" s="98"/>
      <c r="H681" s="98"/>
      <c r="I681" s="98"/>
      <c r="J681" s="115"/>
      <c r="K681" s="98"/>
      <c r="L681" s="115">
        <v>28.29</v>
      </c>
      <c r="M681" s="98"/>
      <c r="N681" s="114">
        <v>564</v>
      </c>
      <c r="V681" s="94"/>
      <c r="W681" s="76"/>
      <c r="X681" s="76"/>
      <c r="AA681" s="66" t="s">
        <v>156</v>
      </c>
      <c r="AC681" s="76"/>
      <c r="AE681" s="93"/>
      <c r="AF681" s="76"/>
      <c r="AH681" s="76"/>
    </row>
    <row r="682" spans="1:34" s="65" customFormat="1" ht="33.75" x14ac:dyDescent="0.2">
      <c r="A682" s="116"/>
      <c r="B682" s="83" t="s">
        <v>201</v>
      </c>
      <c r="C682" s="421" t="s">
        <v>198</v>
      </c>
      <c r="D682" s="421"/>
      <c r="E682" s="421"/>
      <c r="F682" s="98" t="s">
        <v>149</v>
      </c>
      <c r="G682" s="98" t="s">
        <v>200</v>
      </c>
      <c r="H682" s="98" t="s">
        <v>153</v>
      </c>
      <c r="I682" s="98" t="s">
        <v>199</v>
      </c>
      <c r="J682" s="115"/>
      <c r="K682" s="98"/>
      <c r="L682" s="115">
        <v>27.75</v>
      </c>
      <c r="M682" s="98"/>
      <c r="N682" s="114">
        <v>553</v>
      </c>
      <c r="V682" s="94"/>
      <c r="W682" s="76"/>
      <c r="X682" s="76"/>
      <c r="AA682" s="66" t="s">
        <v>198</v>
      </c>
      <c r="AC682" s="76"/>
      <c r="AE682" s="93"/>
      <c r="AF682" s="76"/>
      <c r="AH682" s="76"/>
    </row>
    <row r="683" spans="1:34" s="65" customFormat="1" ht="33.75" x14ac:dyDescent="0.2">
      <c r="A683" s="116"/>
      <c r="B683" s="83" t="s">
        <v>197</v>
      </c>
      <c r="C683" s="421" t="s">
        <v>194</v>
      </c>
      <c r="D683" s="421"/>
      <c r="E683" s="421"/>
      <c r="F683" s="98" t="s">
        <v>149</v>
      </c>
      <c r="G683" s="98" t="s">
        <v>196</v>
      </c>
      <c r="H683" s="98" t="s">
        <v>147</v>
      </c>
      <c r="I683" s="98" t="s">
        <v>195</v>
      </c>
      <c r="J683" s="115"/>
      <c r="K683" s="98"/>
      <c r="L683" s="115">
        <v>13.71</v>
      </c>
      <c r="M683" s="98"/>
      <c r="N683" s="114">
        <v>273</v>
      </c>
      <c r="V683" s="94"/>
      <c r="W683" s="76"/>
      <c r="X683" s="76"/>
      <c r="AA683" s="66" t="s">
        <v>194</v>
      </c>
      <c r="AC683" s="76"/>
      <c r="AE683" s="93"/>
      <c r="AF683" s="76"/>
      <c r="AH683" s="76"/>
    </row>
    <row r="684" spans="1:34" s="65" customFormat="1" ht="12" x14ac:dyDescent="0.2">
      <c r="A684" s="112"/>
      <c r="B684" s="74"/>
      <c r="C684" s="422" t="s">
        <v>144</v>
      </c>
      <c r="D684" s="422"/>
      <c r="E684" s="422"/>
      <c r="F684" s="101"/>
      <c r="G684" s="101"/>
      <c r="H684" s="101"/>
      <c r="I684" s="101"/>
      <c r="J684" s="102"/>
      <c r="K684" s="101"/>
      <c r="L684" s="102">
        <v>1566.19</v>
      </c>
      <c r="M684" s="113"/>
      <c r="N684" s="100"/>
      <c r="V684" s="94"/>
      <c r="W684" s="76"/>
      <c r="X684" s="76"/>
      <c r="AC684" s="76" t="s">
        <v>144</v>
      </c>
      <c r="AE684" s="93"/>
      <c r="AF684" s="76"/>
      <c r="AH684" s="76"/>
    </row>
    <row r="685" spans="1:34" s="65" customFormat="1" ht="1.5" customHeight="1" x14ac:dyDescent="0.2">
      <c r="A685" s="99"/>
      <c r="B685" s="74"/>
      <c r="C685" s="74"/>
      <c r="D685" s="74"/>
      <c r="E685" s="74"/>
      <c r="F685" s="99"/>
      <c r="G685" s="99"/>
      <c r="H685" s="99"/>
      <c r="I685" s="99"/>
      <c r="J685" s="75"/>
      <c r="K685" s="99"/>
      <c r="L685" s="75"/>
      <c r="M685" s="98"/>
      <c r="N685" s="75"/>
      <c r="V685" s="94"/>
      <c r="W685" s="76"/>
      <c r="X685" s="76"/>
      <c r="AC685" s="76"/>
      <c r="AE685" s="93"/>
      <c r="AF685" s="76"/>
      <c r="AH685" s="76"/>
    </row>
    <row r="686" spans="1:34" s="65" customFormat="1" ht="12" x14ac:dyDescent="0.2">
      <c r="A686" s="88"/>
      <c r="B686" s="87"/>
      <c r="C686" s="422" t="s">
        <v>417</v>
      </c>
      <c r="D686" s="422"/>
      <c r="E686" s="422"/>
      <c r="F686" s="422"/>
      <c r="G686" s="422"/>
      <c r="H686" s="422"/>
      <c r="I686" s="422"/>
      <c r="J686" s="422"/>
      <c r="K686" s="422"/>
      <c r="L686" s="86"/>
      <c r="M686" s="97"/>
      <c r="N686" s="84"/>
      <c r="V686" s="94"/>
      <c r="W686" s="76"/>
      <c r="X686" s="76"/>
      <c r="AC686" s="76"/>
      <c r="AE686" s="93"/>
      <c r="AF686" s="76" t="s">
        <v>417</v>
      </c>
      <c r="AH686" s="76"/>
    </row>
    <row r="687" spans="1:34" s="65" customFormat="1" ht="12" x14ac:dyDescent="0.2">
      <c r="A687" s="79"/>
      <c r="B687" s="83"/>
      <c r="C687" s="421" t="s">
        <v>120</v>
      </c>
      <c r="D687" s="421"/>
      <c r="E687" s="421"/>
      <c r="F687" s="421"/>
      <c r="G687" s="421"/>
      <c r="H687" s="421"/>
      <c r="I687" s="421"/>
      <c r="J687" s="421"/>
      <c r="K687" s="421"/>
      <c r="L687" s="82">
        <v>169452.36</v>
      </c>
      <c r="M687" s="96"/>
      <c r="N687" s="80"/>
      <c r="V687" s="94"/>
      <c r="W687" s="76"/>
      <c r="X687" s="76"/>
      <c r="AC687" s="76"/>
      <c r="AE687" s="93"/>
      <c r="AF687" s="76"/>
      <c r="AG687" s="66" t="s">
        <v>120</v>
      </c>
      <c r="AH687" s="76"/>
    </row>
    <row r="688" spans="1:34" s="65" customFormat="1" ht="12" x14ac:dyDescent="0.2">
      <c r="A688" s="79"/>
      <c r="B688" s="83"/>
      <c r="C688" s="421" t="s">
        <v>103</v>
      </c>
      <c r="D688" s="421"/>
      <c r="E688" s="421"/>
      <c r="F688" s="421"/>
      <c r="G688" s="421"/>
      <c r="H688" s="421"/>
      <c r="I688" s="421"/>
      <c r="J688" s="421"/>
      <c r="K688" s="421"/>
      <c r="L688" s="82"/>
      <c r="M688" s="96"/>
      <c r="N688" s="80"/>
      <c r="V688" s="94"/>
      <c r="W688" s="76"/>
      <c r="X688" s="76"/>
      <c r="AC688" s="76"/>
      <c r="AE688" s="93"/>
      <c r="AF688" s="76"/>
      <c r="AG688" s="66" t="s">
        <v>103</v>
      </c>
      <c r="AH688" s="76"/>
    </row>
    <row r="689" spans="1:34" s="65" customFormat="1" ht="12" x14ac:dyDescent="0.2">
      <c r="A689" s="79"/>
      <c r="B689" s="83"/>
      <c r="C689" s="421" t="s">
        <v>119</v>
      </c>
      <c r="D689" s="421"/>
      <c r="E689" s="421"/>
      <c r="F689" s="421"/>
      <c r="G689" s="421"/>
      <c r="H689" s="421"/>
      <c r="I689" s="421"/>
      <c r="J689" s="421"/>
      <c r="K689" s="421"/>
      <c r="L689" s="82">
        <v>21422.93</v>
      </c>
      <c r="M689" s="96"/>
      <c r="N689" s="80"/>
      <c r="V689" s="94"/>
      <c r="W689" s="76"/>
      <c r="X689" s="76"/>
      <c r="AC689" s="76"/>
      <c r="AE689" s="93"/>
      <c r="AF689" s="76"/>
      <c r="AG689" s="66" t="s">
        <v>119</v>
      </c>
      <c r="AH689" s="76"/>
    </row>
    <row r="690" spans="1:34" s="65" customFormat="1" ht="12" x14ac:dyDescent="0.2">
      <c r="A690" s="79"/>
      <c r="B690" s="83"/>
      <c r="C690" s="421" t="s">
        <v>118</v>
      </c>
      <c r="D690" s="421"/>
      <c r="E690" s="421"/>
      <c r="F690" s="421"/>
      <c r="G690" s="421"/>
      <c r="H690" s="421"/>
      <c r="I690" s="421"/>
      <c r="J690" s="421"/>
      <c r="K690" s="421"/>
      <c r="L690" s="82">
        <v>16360.67</v>
      </c>
      <c r="M690" s="96"/>
      <c r="N690" s="80"/>
      <c r="V690" s="94"/>
      <c r="W690" s="76"/>
      <c r="X690" s="76"/>
      <c r="AC690" s="76"/>
      <c r="AE690" s="93"/>
      <c r="AF690" s="76"/>
      <c r="AG690" s="66" t="s">
        <v>118</v>
      </c>
      <c r="AH690" s="76"/>
    </row>
    <row r="691" spans="1:34" s="65" customFormat="1" ht="12" x14ac:dyDescent="0.2">
      <c r="A691" s="79"/>
      <c r="B691" s="83"/>
      <c r="C691" s="421" t="s">
        <v>117</v>
      </c>
      <c r="D691" s="421"/>
      <c r="E691" s="421"/>
      <c r="F691" s="421"/>
      <c r="G691" s="421"/>
      <c r="H691" s="421"/>
      <c r="I691" s="421"/>
      <c r="J691" s="421"/>
      <c r="K691" s="421"/>
      <c r="L691" s="82">
        <v>1375.93</v>
      </c>
      <c r="M691" s="96"/>
      <c r="N691" s="80"/>
      <c r="V691" s="94"/>
      <c r="W691" s="76"/>
      <c r="X691" s="76"/>
      <c r="AC691" s="76"/>
      <c r="AE691" s="93"/>
      <c r="AF691" s="76"/>
      <c r="AG691" s="66" t="s">
        <v>117</v>
      </c>
      <c r="AH691" s="76"/>
    </row>
    <row r="692" spans="1:34" s="65" customFormat="1" ht="12" x14ac:dyDescent="0.2">
      <c r="A692" s="79"/>
      <c r="B692" s="83"/>
      <c r="C692" s="421" t="s">
        <v>116</v>
      </c>
      <c r="D692" s="421"/>
      <c r="E692" s="421"/>
      <c r="F692" s="421"/>
      <c r="G692" s="421"/>
      <c r="H692" s="421"/>
      <c r="I692" s="421"/>
      <c r="J692" s="421"/>
      <c r="K692" s="421"/>
      <c r="L692" s="82">
        <v>131668.76</v>
      </c>
      <c r="M692" s="96"/>
      <c r="N692" s="80"/>
      <c r="V692" s="94"/>
      <c r="W692" s="76"/>
      <c r="X692" s="76"/>
      <c r="AC692" s="76"/>
      <c r="AE692" s="93"/>
      <c r="AF692" s="76"/>
      <c r="AG692" s="66" t="s">
        <v>116</v>
      </c>
      <c r="AH692" s="76"/>
    </row>
    <row r="693" spans="1:34" s="65" customFormat="1" ht="12" x14ac:dyDescent="0.2">
      <c r="A693" s="79"/>
      <c r="B693" s="83"/>
      <c r="C693" s="421" t="s">
        <v>115</v>
      </c>
      <c r="D693" s="421"/>
      <c r="E693" s="421"/>
      <c r="F693" s="421"/>
      <c r="G693" s="421"/>
      <c r="H693" s="421"/>
      <c r="I693" s="421"/>
      <c r="J693" s="421"/>
      <c r="K693" s="421"/>
      <c r="L693" s="82">
        <v>202322.15</v>
      </c>
      <c r="M693" s="96"/>
      <c r="N693" s="80"/>
      <c r="V693" s="94"/>
      <c r="W693" s="76"/>
      <c r="X693" s="76"/>
      <c r="AC693" s="76"/>
      <c r="AE693" s="93"/>
      <c r="AF693" s="76"/>
      <c r="AG693" s="66" t="s">
        <v>115</v>
      </c>
      <c r="AH693" s="76"/>
    </row>
    <row r="694" spans="1:34" s="65" customFormat="1" ht="12" x14ac:dyDescent="0.2">
      <c r="A694" s="79"/>
      <c r="B694" s="83"/>
      <c r="C694" s="421" t="s">
        <v>103</v>
      </c>
      <c r="D694" s="421"/>
      <c r="E694" s="421"/>
      <c r="F694" s="421"/>
      <c r="G694" s="421"/>
      <c r="H694" s="421"/>
      <c r="I694" s="421"/>
      <c r="J694" s="421"/>
      <c r="K694" s="421"/>
      <c r="L694" s="82"/>
      <c r="M694" s="96"/>
      <c r="N694" s="80"/>
      <c r="V694" s="94"/>
      <c r="W694" s="76"/>
      <c r="X694" s="76"/>
      <c r="AC694" s="76"/>
      <c r="AE694" s="93"/>
      <c r="AF694" s="76"/>
      <c r="AG694" s="66" t="s">
        <v>103</v>
      </c>
      <c r="AH694" s="76"/>
    </row>
    <row r="695" spans="1:34" s="65" customFormat="1" ht="12" x14ac:dyDescent="0.2">
      <c r="A695" s="79"/>
      <c r="B695" s="83"/>
      <c r="C695" s="421" t="s">
        <v>102</v>
      </c>
      <c r="D695" s="421"/>
      <c r="E695" s="421"/>
      <c r="F695" s="421"/>
      <c r="G695" s="421"/>
      <c r="H695" s="421"/>
      <c r="I695" s="421"/>
      <c r="J695" s="421"/>
      <c r="K695" s="421"/>
      <c r="L695" s="82">
        <v>21422.93</v>
      </c>
      <c r="M695" s="96"/>
      <c r="N695" s="80"/>
      <c r="V695" s="94"/>
      <c r="W695" s="76"/>
      <c r="X695" s="76"/>
      <c r="AC695" s="76"/>
      <c r="AE695" s="93"/>
      <c r="AF695" s="76"/>
      <c r="AG695" s="66" t="s">
        <v>102</v>
      </c>
      <c r="AH695" s="76"/>
    </row>
    <row r="696" spans="1:34" s="65" customFormat="1" ht="12" x14ac:dyDescent="0.2">
      <c r="A696" s="79"/>
      <c r="B696" s="83"/>
      <c r="C696" s="421" t="s">
        <v>135</v>
      </c>
      <c r="D696" s="421"/>
      <c r="E696" s="421"/>
      <c r="F696" s="421"/>
      <c r="G696" s="421"/>
      <c r="H696" s="421"/>
      <c r="I696" s="421"/>
      <c r="J696" s="421"/>
      <c r="K696" s="421"/>
      <c r="L696" s="82">
        <v>16360.67</v>
      </c>
      <c r="M696" s="96"/>
      <c r="N696" s="80"/>
      <c r="V696" s="94"/>
      <c r="W696" s="76"/>
      <c r="X696" s="76"/>
      <c r="AC696" s="76"/>
      <c r="AE696" s="93"/>
      <c r="AF696" s="76"/>
      <c r="AG696" s="66" t="s">
        <v>135</v>
      </c>
      <c r="AH696" s="76"/>
    </row>
    <row r="697" spans="1:34" s="65" customFormat="1" ht="12" x14ac:dyDescent="0.2">
      <c r="A697" s="79"/>
      <c r="B697" s="83"/>
      <c r="C697" s="421" t="s">
        <v>134</v>
      </c>
      <c r="D697" s="421"/>
      <c r="E697" s="421"/>
      <c r="F697" s="421"/>
      <c r="G697" s="421"/>
      <c r="H697" s="421"/>
      <c r="I697" s="421"/>
      <c r="J697" s="421"/>
      <c r="K697" s="421"/>
      <c r="L697" s="82">
        <v>1375.93</v>
      </c>
      <c r="M697" s="96"/>
      <c r="N697" s="80"/>
      <c r="V697" s="94"/>
      <c r="W697" s="76"/>
      <c r="X697" s="76"/>
      <c r="AC697" s="76"/>
      <c r="AE697" s="93"/>
      <c r="AF697" s="76"/>
      <c r="AG697" s="66" t="s">
        <v>134</v>
      </c>
      <c r="AH697" s="76"/>
    </row>
    <row r="698" spans="1:34" s="65" customFormat="1" ht="12" x14ac:dyDescent="0.2">
      <c r="A698" s="79"/>
      <c r="B698" s="83"/>
      <c r="C698" s="421" t="s">
        <v>99</v>
      </c>
      <c r="D698" s="421"/>
      <c r="E698" s="421"/>
      <c r="F698" s="421"/>
      <c r="G698" s="421"/>
      <c r="H698" s="421"/>
      <c r="I698" s="421"/>
      <c r="J698" s="421"/>
      <c r="K698" s="421"/>
      <c r="L698" s="82">
        <v>131668.76</v>
      </c>
      <c r="M698" s="96"/>
      <c r="N698" s="80"/>
      <c r="V698" s="94"/>
      <c r="W698" s="76"/>
      <c r="X698" s="76"/>
      <c r="AC698" s="76"/>
      <c r="AE698" s="93"/>
      <c r="AF698" s="76"/>
      <c r="AG698" s="66" t="s">
        <v>99</v>
      </c>
      <c r="AH698" s="76"/>
    </row>
    <row r="699" spans="1:34" s="65" customFormat="1" ht="12" x14ac:dyDescent="0.2">
      <c r="A699" s="79"/>
      <c r="B699" s="83"/>
      <c r="C699" s="421" t="s">
        <v>98</v>
      </c>
      <c r="D699" s="421"/>
      <c r="E699" s="421"/>
      <c r="F699" s="421"/>
      <c r="G699" s="421"/>
      <c r="H699" s="421"/>
      <c r="I699" s="421"/>
      <c r="J699" s="421"/>
      <c r="K699" s="421"/>
      <c r="L699" s="82">
        <v>21723.74</v>
      </c>
      <c r="M699" s="96"/>
      <c r="N699" s="80"/>
      <c r="V699" s="94"/>
      <c r="W699" s="76"/>
      <c r="X699" s="76"/>
      <c r="AC699" s="76"/>
      <c r="AE699" s="93"/>
      <c r="AF699" s="76"/>
      <c r="AG699" s="66" t="s">
        <v>98</v>
      </c>
      <c r="AH699" s="76"/>
    </row>
    <row r="700" spans="1:34" s="65" customFormat="1" ht="12" x14ac:dyDescent="0.2">
      <c r="A700" s="79"/>
      <c r="B700" s="83"/>
      <c r="C700" s="421" t="s">
        <v>97</v>
      </c>
      <c r="D700" s="421"/>
      <c r="E700" s="421"/>
      <c r="F700" s="421"/>
      <c r="G700" s="421"/>
      <c r="H700" s="421"/>
      <c r="I700" s="421"/>
      <c r="J700" s="421"/>
      <c r="K700" s="421"/>
      <c r="L700" s="82">
        <v>11146.05</v>
      </c>
      <c r="M700" s="96"/>
      <c r="N700" s="80"/>
      <c r="V700" s="94"/>
      <c r="W700" s="76"/>
      <c r="X700" s="76"/>
      <c r="AC700" s="76"/>
      <c r="AE700" s="93"/>
      <c r="AF700" s="76"/>
      <c r="AG700" s="66" t="s">
        <v>97</v>
      </c>
      <c r="AH700" s="76"/>
    </row>
    <row r="701" spans="1:34" s="65" customFormat="1" ht="12" x14ac:dyDescent="0.2">
      <c r="A701" s="79"/>
      <c r="B701" s="83"/>
      <c r="C701" s="421" t="s">
        <v>96</v>
      </c>
      <c r="D701" s="421"/>
      <c r="E701" s="421"/>
      <c r="F701" s="421"/>
      <c r="G701" s="421"/>
      <c r="H701" s="421"/>
      <c r="I701" s="421"/>
      <c r="J701" s="421"/>
      <c r="K701" s="421"/>
      <c r="L701" s="82">
        <v>22798.86</v>
      </c>
      <c r="M701" s="96"/>
      <c r="N701" s="80"/>
      <c r="V701" s="94"/>
      <c r="W701" s="76"/>
      <c r="X701" s="76"/>
      <c r="AC701" s="76"/>
      <c r="AE701" s="93"/>
      <c r="AF701" s="76"/>
      <c r="AG701" s="66" t="s">
        <v>96</v>
      </c>
      <c r="AH701" s="76"/>
    </row>
    <row r="702" spans="1:34" s="65" customFormat="1" ht="12" x14ac:dyDescent="0.2">
      <c r="A702" s="79"/>
      <c r="B702" s="83"/>
      <c r="C702" s="421" t="s">
        <v>95</v>
      </c>
      <c r="D702" s="421"/>
      <c r="E702" s="421"/>
      <c r="F702" s="421"/>
      <c r="G702" s="421"/>
      <c r="H702" s="421"/>
      <c r="I702" s="421"/>
      <c r="J702" s="421"/>
      <c r="K702" s="421"/>
      <c r="L702" s="82">
        <v>21723.74</v>
      </c>
      <c r="M702" s="96"/>
      <c r="N702" s="80"/>
      <c r="V702" s="94"/>
      <c r="W702" s="76"/>
      <c r="X702" s="76"/>
      <c r="AC702" s="76"/>
      <c r="AE702" s="93"/>
      <c r="AF702" s="76"/>
      <c r="AG702" s="66" t="s">
        <v>95</v>
      </c>
      <c r="AH702" s="76"/>
    </row>
    <row r="703" spans="1:34" s="65" customFormat="1" ht="12" x14ac:dyDescent="0.2">
      <c r="A703" s="79"/>
      <c r="B703" s="83"/>
      <c r="C703" s="421" t="s">
        <v>94</v>
      </c>
      <c r="D703" s="421"/>
      <c r="E703" s="421"/>
      <c r="F703" s="421"/>
      <c r="G703" s="421"/>
      <c r="H703" s="421"/>
      <c r="I703" s="421"/>
      <c r="J703" s="421"/>
      <c r="K703" s="421"/>
      <c r="L703" s="82">
        <v>11146.05</v>
      </c>
      <c r="M703" s="96"/>
      <c r="N703" s="80"/>
      <c r="V703" s="94"/>
      <c r="W703" s="76"/>
      <c r="X703" s="76"/>
      <c r="AC703" s="76"/>
      <c r="AE703" s="93"/>
      <c r="AF703" s="76"/>
      <c r="AG703" s="66" t="s">
        <v>94</v>
      </c>
      <c r="AH703" s="76"/>
    </row>
    <row r="704" spans="1:34" s="65" customFormat="1" ht="12" x14ac:dyDescent="0.2">
      <c r="A704" s="79"/>
      <c r="B704" s="75"/>
      <c r="C704" s="424" t="s">
        <v>416</v>
      </c>
      <c r="D704" s="424"/>
      <c r="E704" s="424"/>
      <c r="F704" s="424"/>
      <c r="G704" s="424"/>
      <c r="H704" s="424"/>
      <c r="I704" s="424"/>
      <c r="J704" s="424"/>
      <c r="K704" s="424"/>
      <c r="L704" s="73">
        <v>202322.15</v>
      </c>
      <c r="M704" s="72"/>
      <c r="N704" s="95"/>
      <c r="V704" s="94"/>
      <c r="W704" s="76"/>
      <c r="X704" s="76"/>
      <c r="AC704" s="76"/>
      <c r="AE704" s="93"/>
      <c r="AF704" s="76"/>
      <c r="AH704" s="76" t="s">
        <v>416</v>
      </c>
    </row>
    <row r="705" spans="1:34" s="65" customFormat="1" ht="12" x14ac:dyDescent="0.2">
      <c r="A705" s="425" t="s">
        <v>415</v>
      </c>
      <c r="B705" s="426"/>
      <c r="C705" s="426"/>
      <c r="D705" s="426"/>
      <c r="E705" s="426"/>
      <c r="F705" s="426"/>
      <c r="G705" s="426"/>
      <c r="H705" s="426"/>
      <c r="I705" s="426"/>
      <c r="J705" s="426"/>
      <c r="K705" s="426"/>
      <c r="L705" s="426"/>
      <c r="M705" s="426"/>
      <c r="N705" s="427"/>
      <c r="V705" s="94" t="s">
        <v>415</v>
      </c>
      <c r="W705" s="76"/>
      <c r="X705" s="76"/>
      <c r="AC705" s="76"/>
      <c r="AE705" s="93"/>
      <c r="AF705" s="76"/>
      <c r="AH705" s="76"/>
    </row>
    <row r="706" spans="1:34" s="65" customFormat="1" ht="12" x14ac:dyDescent="0.2">
      <c r="A706" s="104" t="s">
        <v>299</v>
      </c>
      <c r="B706" s="103" t="s">
        <v>414</v>
      </c>
      <c r="C706" s="422" t="s">
        <v>412</v>
      </c>
      <c r="D706" s="422"/>
      <c r="E706" s="422"/>
      <c r="F706" s="101" t="s">
        <v>413</v>
      </c>
      <c r="G706" s="101"/>
      <c r="H706" s="101"/>
      <c r="I706" s="101" t="s">
        <v>399</v>
      </c>
      <c r="J706" s="102"/>
      <c r="K706" s="101"/>
      <c r="L706" s="102"/>
      <c r="M706" s="101"/>
      <c r="N706" s="100"/>
      <c r="V706" s="94"/>
      <c r="W706" s="76"/>
      <c r="X706" s="76" t="s">
        <v>412</v>
      </c>
      <c r="AC706" s="76"/>
      <c r="AE706" s="93"/>
      <c r="AF706" s="76"/>
      <c r="AH706" s="76"/>
    </row>
    <row r="707" spans="1:34" s="65" customFormat="1" ht="12" x14ac:dyDescent="0.2">
      <c r="A707" s="116"/>
      <c r="B707" s="83" t="s">
        <v>168</v>
      </c>
      <c r="C707" s="421" t="s">
        <v>181</v>
      </c>
      <c r="D707" s="421"/>
      <c r="E707" s="421"/>
      <c r="F707" s="98"/>
      <c r="G707" s="98"/>
      <c r="H707" s="98"/>
      <c r="I707" s="98"/>
      <c r="J707" s="115">
        <v>70.95</v>
      </c>
      <c r="K707" s="98"/>
      <c r="L707" s="115">
        <v>156.09</v>
      </c>
      <c r="M707" s="98" t="s">
        <v>176</v>
      </c>
      <c r="N707" s="114">
        <v>3114</v>
      </c>
      <c r="V707" s="94"/>
      <c r="W707" s="76"/>
      <c r="X707" s="76"/>
      <c r="Z707" s="66" t="s">
        <v>181</v>
      </c>
      <c r="AC707" s="76"/>
      <c r="AE707" s="93"/>
      <c r="AF707" s="76"/>
      <c r="AH707" s="76"/>
    </row>
    <row r="708" spans="1:34" s="65" customFormat="1" ht="12" x14ac:dyDescent="0.2">
      <c r="A708" s="116"/>
      <c r="B708" s="83" t="s">
        <v>180</v>
      </c>
      <c r="C708" s="421" t="s">
        <v>179</v>
      </c>
      <c r="D708" s="421"/>
      <c r="E708" s="421"/>
      <c r="F708" s="98"/>
      <c r="G708" s="98"/>
      <c r="H708" s="98"/>
      <c r="I708" s="98"/>
      <c r="J708" s="115">
        <v>125.6</v>
      </c>
      <c r="K708" s="98"/>
      <c r="L708" s="115">
        <v>276.32</v>
      </c>
      <c r="M708" s="98"/>
      <c r="N708" s="114"/>
      <c r="V708" s="94"/>
      <c r="W708" s="76"/>
      <c r="X708" s="76"/>
      <c r="Z708" s="66" t="s">
        <v>179</v>
      </c>
      <c r="AC708" s="76"/>
      <c r="AE708" s="93"/>
      <c r="AF708" s="76"/>
      <c r="AH708" s="76"/>
    </row>
    <row r="709" spans="1:34" s="65" customFormat="1" ht="12" x14ac:dyDescent="0.2">
      <c r="A709" s="116"/>
      <c r="B709" s="83" t="s">
        <v>178</v>
      </c>
      <c r="C709" s="421" t="s">
        <v>175</v>
      </c>
      <c r="D709" s="421"/>
      <c r="E709" s="421"/>
      <c r="F709" s="98"/>
      <c r="G709" s="98"/>
      <c r="H709" s="98"/>
      <c r="I709" s="98"/>
      <c r="J709" s="115">
        <v>11.25</v>
      </c>
      <c r="K709" s="98"/>
      <c r="L709" s="115">
        <v>24.75</v>
      </c>
      <c r="M709" s="98" t="s">
        <v>176</v>
      </c>
      <c r="N709" s="114">
        <v>494</v>
      </c>
      <c r="V709" s="94"/>
      <c r="W709" s="76"/>
      <c r="X709" s="76"/>
      <c r="Z709" s="66" t="s">
        <v>175</v>
      </c>
      <c r="AC709" s="76"/>
      <c r="AE709" s="93"/>
      <c r="AF709" s="76"/>
      <c r="AH709" s="76"/>
    </row>
    <row r="710" spans="1:34" s="65" customFormat="1" ht="12" x14ac:dyDescent="0.2">
      <c r="A710" s="116"/>
      <c r="B710" s="83"/>
      <c r="C710" s="421" t="s">
        <v>163</v>
      </c>
      <c r="D710" s="421"/>
      <c r="E710" s="421"/>
      <c r="F710" s="98" t="s">
        <v>162</v>
      </c>
      <c r="G710" s="98" t="s">
        <v>411</v>
      </c>
      <c r="H710" s="98"/>
      <c r="I710" s="98" t="s">
        <v>410</v>
      </c>
      <c r="J710" s="115"/>
      <c r="K710" s="98"/>
      <c r="L710" s="115"/>
      <c r="M710" s="98"/>
      <c r="N710" s="114"/>
      <c r="V710" s="94"/>
      <c r="W710" s="76"/>
      <c r="X710" s="76"/>
      <c r="AA710" s="66" t="s">
        <v>163</v>
      </c>
      <c r="AC710" s="76"/>
      <c r="AE710" s="93"/>
      <c r="AF710" s="76"/>
      <c r="AH710" s="76"/>
    </row>
    <row r="711" spans="1:34" s="65" customFormat="1" ht="12" x14ac:dyDescent="0.2">
      <c r="A711" s="116"/>
      <c r="B711" s="83"/>
      <c r="C711" s="421" t="s">
        <v>158</v>
      </c>
      <c r="D711" s="421"/>
      <c r="E711" s="421"/>
      <c r="F711" s="98" t="s">
        <v>162</v>
      </c>
      <c r="G711" s="98" t="s">
        <v>409</v>
      </c>
      <c r="H711" s="98"/>
      <c r="I711" s="98" t="s">
        <v>408</v>
      </c>
      <c r="J711" s="115"/>
      <c r="K711" s="98"/>
      <c r="L711" s="115"/>
      <c r="M711" s="98"/>
      <c r="N711" s="114"/>
      <c r="V711" s="94"/>
      <c r="W711" s="76"/>
      <c r="X711" s="76"/>
      <c r="AA711" s="66" t="s">
        <v>158</v>
      </c>
      <c r="AC711" s="76"/>
      <c r="AE711" s="93"/>
      <c r="AF711" s="76"/>
      <c r="AH711" s="76"/>
    </row>
    <row r="712" spans="1:34" s="65" customFormat="1" ht="12" x14ac:dyDescent="0.2">
      <c r="A712" s="116"/>
      <c r="B712" s="83"/>
      <c r="C712" s="429" t="s">
        <v>157</v>
      </c>
      <c r="D712" s="429"/>
      <c r="E712" s="429"/>
      <c r="F712" s="113"/>
      <c r="G712" s="113"/>
      <c r="H712" s="113"/>
      <c r="I712" s="113"/>
      <c r="J712" s="118">
        <v>196.55</v>
      </c>
      <c r="K712" s="113"/>
      <c r="L712" s="118">
        <v>432.41</v>
      </c>
      <c r="M712" s="113"/>
      <c r="N712" s="117"/>
      <c r="V712" s="94"/>
      <c r="W712" s="76"/>
      <c r="X712" s="76"/>
      <c r="AB712" s="66" t="s">
        <v>157</v>
      </c>
      <c r="AC712" s="76"/>
      <c r="AE712" s="93"/>
      <c r="AF712" s="76"/>
      <c r="AH712" s="76"/>
    </row>
    <row r="713" spans="1:34" s="65" customFormat="1" ht="12" x14ac:dyDescent="0.2">
      <c r="A713" s="116"/>
      <c r="B713" s="83"/>
      <c r="C713" s="421" t="s">
        <v>156</v>
      </c>
      <c r="D713" s="421"/>
      <c r="E713" s="421"/>
      <c r="F713" s="98"/>
      <c r="G713" s="98"/>
      <c r="H713" s="98"/>
      <c r="I713" s="98"/>
      <c r="J713" s="115"/>
      <c r="K713" s="98"/>
      <c r="L713" s="115">
        <v>180.84</v>
      </c>
      <c r="M713" s="98"/>
      <c r="N713" s="114">
        <v>3608</v>
      </c>
      <c r="V713" s="94"/>
      <c r="W713" s="76"/>
      <c r="X713" s="76"/>
      <c r="AA713" s="66" t="s">
        <v>156</v>
      </c>
      <c r="AC713" s="76"/>
      <c r="AE713" s="93"/>
      <c r="AF713" s="76"/>
      <c r="AH713" s="76"/>
    </row>
    <row r="714" spans="1:34" s="65" customFormat="1" ht="56.25" x14ac:dyDescent="0.2">
      <c r="A714" s="116"/>
      <c r="B714" s="83" t="s">
        <v>407</v>
      </c>
      <c r="C714" s="421" t="s">
        <v>405</v>
      </c>
      <c r="D714" s="421"/>
      <c r="E714" s="421"/>
      <c r="F714" s="98" t="s">
        <v>149</v>
      </c>
      <c r="G714" s="98" t="s">
        <v>406</v>
      </c>
      <c r="H714" s="98"/>
      <c r="I714" s="98" t="s">
        <v>406</v>
      </c>
      <c r="J714" s="115"/>
      <c r="K714" s="98"/>
      <c r="L714" s="115">
        <v>164.56</v>
      </c>
      <c r="M714" s="98"/>
      <c r="N714" s="114">
        <v>3283</v>
      </c>
      <c r="V714" s="94"/>
      <c r="W714" s="76"/>
      <c r="X714" s="76"/>
      <c r="AA714" s="66" t="s">
        <v>405</v>
      </c>
      <c r="AC714" s="76"/>
      <c r="AE714" s="93"/>
      <c r="AF714" s="76"/>
      <c r="AH714" s="76"/>
    </row>
    <row r="715" spans="1:34" s="65" customFormat="1" ht="56.25" x14ac:dyDescent="0.2">
      <c r="A715" s="116"/>
      <c r="B715" s="83" t="s">
        <v>404</v>
      </c>
      <c r="C715" s="421" t="s">
        <v>403</v>
      </c>
      <c r="D715" s="421"/>
      <c r="E715" s="421"/>
      <c r="F715" s="98" t="s">
        <v>149</v>
      </c>
      <c r="G715" s="98" t="s">
        <v>366</v>
      </c>
      <c r="H715" s="98"/>
      <c r="I715" s="98" t="s">
        <v>366</v>
      </c>
      <c r="J715" s="115"/>
      <c r="K715" s="98"/>
      <c r="L715" s="115">
        <v>94.04</v>
      </c>
      <c r="M715" s="98"/>
      <c r="N715" s="114">
        <v>1876</v>
      </c>
      <c r="V715" s="94"/>
      <c r="W715" s="76"/>
      <c r="X715" s="76"/>
      <c r="AA715" s="66" t="s">
        <v>403</v>
      </c>
      <c r="AC715" s="76"/>
      <c r="AE715" s="93"/>
      <c r="AF715" s="76"/>
      <c r="AH715" s="76"/>
    </row>
    <row r="716" spans="1:34" s="65" customFormat="1" ht="12" x14ac:dyDescent="0.2">
      <c r="A716" s="112"/>
      <c r="B716" s="74"/>
      <c r="C716" s="422" t="s">
        <v>144</v>
      </c>
      <c r="D716" s="422"/>
      <c r="E716" s="422"/>
      <c r="F716" s="101"/>
      <c r="G716" s="101"/>
      <c r="H716" s="101"/>
      <c r="I716" s="101"/>
      <c r="J716" s="102"/>
      <c r="K716" s="101"/>
      <c r="L716" s="102">
        <v>691.01</v>
      </c>
      <c r="M716" s="113"/>
      <c r="N716" s="100"/>
      <c r="V716" s="94"/>
      <c r="W716" s="76"/>
      <c r="X716" s="76"/>
      <c r="AC716" s="76" t="s">
        <v>144</v>
      </c>
      <c r="AE716" s="93"/>
      <c r="AF716" s="76"/>
      <c r="AH716" s="76"/>
    </row>
    <row r="717" spans="1:34" s="65" customFormat="1" ht="22.5" x14ac:dyDescent="0.2">
      <c r="A717" s="104" t="s">
        <v>402</v>
      </c>
      <c r="B717" s="103" t="s">
        <v>401</v>
      </c>
      <c r="C717" s="422" t="s">
        <v>398</v>
      </c>
      <c r="D717" s="422"/>
      <c r="E717" s="422"/>
      <c r="F717" s="101" t="s">
        <v>400</v>
      </c>
      <c r="G717" s="101"/>
      <c r="H717" s="101"/>
      <c r="I717" s="101" t="s">
        <v>399</v>
      </c>
      <c r="J717" s="102"/>
      <c r="K717" s="101"/>
      <c r="L717" s="102"/>
      <c r="M717" s="101"/>
      <c r="N717" s="100"/>
      <c r="V717" s="94"/>
      <c r="W717" s="76"/>
      <c r="X717" s="76" t="s">
        <v>398</v>
      </c>
      <c r="AC717" s="76"/>
      <c r="AE717" s="93"/>
      <c r="AF717" s="76"/>
      <c r="AH717" s="76"/>
    </row>
    <row r="718" spans="1:34" s="65" customFormat="1" ht="22.5" x14ac:dyDescent="0.2">
      <c r="A718" s="122"/>
      <c r="B718" s="83" t="s">
        <v>186</v>
      </c>
      <c r="C718" s="421" t="s">
        <v>185</v>
      </c>
      <c r="D718" s="421"/>
      <c r="E718" s="421"/>
      <c r="F718" s="421"/>
      <c r="G718" s="421"/>
      <c r="H718" s="421"/>
      <c r="I718" s="421"/>
      <c r="J718" s="421"/>
      <c r="K718" s="421"/>
      <c r="L718" s="421"/>
      <c r="M718" s="421"/>
      <c r="N718" s="423"/>
      <c r="V718" s="94"/>
      <c r="W718" s="76"/>
      <c r="X718" s="76"/>
      <c r="AC718" s="76"/>
      <c r="AD718" s="66" t="s">
        <v>185</v>
      </c>
      <c r="AE718" s="93"/>
      <c r="AF718" s="76"/>
      <c r="AH718" s="76"/>
    </row>
    <row r="719" spans="1:34" s="65" customFormat="1" ht="33.75" x14ac:dyDescent="0.2">
      <c r="A719" s="122"/>
      <c r="B719" s="83" t="s">
        <v>184</v>
      </c>
      <c r="C719" s="421" t="s">
        <v>183</v>
      </c>
      <c r="D719" s="421"/>
      <c r="E719" s="421"/>
      <c r="F719" s="421"/>
      <c r="G719" s="421"/>
      <c r="H719" s="421"/>
      <c r="I719" s="421"/>
      <c r="J719" s="421"/>
      <c r="K719" s="421"/>
      <c r="L719" s="421"/>
      <c r="M719" s="421"/>
      <c r="N719" s="423"/>
      <c r="V719" s="94"/>
      <c r="W719" s="76"/>
      <c r="X719" s="76"/>
      <c r="AC719" s="76"/>
      <c r="AD719" s="66" t="s">
        <v>183</v>
      </c>
      <c r="AE719" s="93"/>
      <c r="AF719" s="76"/>
      <c r="AH719" s="76"/>
    </row>
    <row r="720" spans="1:34" s="65" customFormat="1" ht="12" x14ac:dyDescent="0.2">
      <c r="A720" s="116"/>
      <c r="B720" s="83" t="s">
        <v>168</v>
      </c>
      <c r="C720" s="421" t="s">
        <v>181</v>
      </c>
      <c r="D720" s="421"/>
      <c r="E720" s="421"/>
      <c r="F720" s="98"/>
      <c r="G720" s="98"/>
      <c r="H720" s="98"/>
      <c r="I720" s="98"/>
      <c r="J720" s="115">
        <v>57.21</v>
      </c>
      <c r="K720" s="98" t="s">
        <v>182</v>
      </c>
      <c r="L720" s="115">
        <v>173.69</v>
      </c>
      <c r="M720" s="98" t="s">
        <v>176</v>
      </c>
      <c r="N720" s="114">
        <v>3465</v>
      </c>
      <c r="V720" s="94"/>
      <c r="W720" s="76"/>
      <c r="X720" s="76"/>
      <c r="Z720" s="66" t="s">
        <v>181</v>
      </c>
      <c r="AC720" s="76"/>
      <c r="AE720" s="93"/>
      <c r="AF720" s="76"/>
      <c r="AH720" s="76"/>
    </row>
    <row r="721" spans="1:34" s="65" customFormat="1" ht="12" x14ac:dyDescent="0.2">
      <c r="A721" s="116"/>
      <c r="B721" s="83" t="s">
        <v>180</v>
      </c>
      <c r="C721" s="421" t="s">
        <v>179</v>
      </c>
      <c r="D721" s="421"/>
      <c r="E721" s="421"/>
      <c r="F721" s="98"/>
      <c r="G721" s="98"/>
      <c r="H721" s="98"/>
      <c r="I721" s="98"/>
      <c r="J721" s="115">
        <v>37.29</v>
      </c>
      <c r="K721" s="98" t="s">
        <v>177</v>
      </c>
      <c r="L721" s="115">
        <v>123.06</v>
      </c>
      <c r="M721" s="98"/>
      <c r="N721" s="114"/>
      <c r="V721" s="94"/>
      <c r="W721" s="76"/>
      <c r="X721" s="76"/>
      <c r="Z721" s="66" t="s">
        <v>179</v>
      </c>
      <c r="AC721" s="76"/>
      <c r="AE721" s="93"/>
      <c r="AF721" s="76"/>
      <c r="AH721" s="76"/>
    </row>
    <row r="722" spans="1:34" s="65" customFormat="1" ht="12" x14ac:dyDescent="0.2">
      <c r="A722" s="116"/>
      <c r="B722" s="83" t="s">
        <v>178</v>
      </c>
      <c r="C722" s="421" t="s">
        <v>175</v>
      </c>
      <c r="D722" s="421"/>
      <c r="E722" s="421"/>
      <c r="F722" s="98"/>
      <c r="G722" s="98"/>
      <c r="H722" s="98"/>
      <c r="I722" s="98"/>
      <c r="J722" s="115">
        <v>4.72</v>
      </c>
      <c r="K722" s="98" t="s">
        <v>177</v>
      </c>
      <c r="L722" s="115">
        <v>15.58</v>
      </c>
      <c r="M722" s="98" t="s">
        <v>176</v>
      </c>
      <c r="N722" s="114">
        <v>311</v>
      </c>
      <c r="V722" s="94"/>
      <c r="W722" s="76"/>
      <c r="X722" s="76"/>
      <c r="Z722" s="66" t="s">
        <v>175</v>
      </c>
      <c r="AC722" s="76"/>
      <c r="AE722" s="93"/>
      <c r="AF722" s="76"/>
      <c r="AH722" s="76"/>
    </row>
    <row r="723" spans="1:34" s="65" customFormat="1" ht="12" x14ac:dyDescent="0.2">
      <c r="A723" s="116"/>
      <c r="B723" s="83" t="s">
        <v>174</v>
      </c>
      <c r="C723" s="421" t="s">
        <v>173</v>
      </c>
      <c r="D723" s="421"/>
      <c r="E723" s="421"/>
      <c r="F723" s="98"/>
      <c r="G723" s="98"/>
      <c r="H723" s="98"/>
      <c r="I723" s="98"/>
      <c r="J723" s="115">
        <v>858.52</v>
      </c>
      <c r="K723" s="98"/>
      <c r="L723" s="115">
        <v>1888.74</v>
      </c>
      <c r="M723" s="98"/>
      <c r="N723" s="114"/>
      <c r="V723" s="94"/>
      <c r="W723" s="76"/>
      <c r="X723" s="76"/>
      <c r="Z723" s="66" t="s">
        <v>173</v>
      </c>
      <c r="AC723" s="76"/>
      <c r="AE723" s="93"/>
      <c r="AF723" s="76"/>
      <c r="AH723" s="76"/>
    </row>
    <row r="724" spans="1:34" s="65" customFormat="1" ht="12" x14ac:dyDescent="0.2">
      <c r="A724" s="116"/>
      <c r="B724" s="83"/>
      <c r="C724" s="421" t="s">
        <v>163</v>
      </c>
      <c r="D724" s="421"/>
      <c r="E724" s="421"/>
      <c r="F724" s="98" t="s">
        <v>162</v>
      </c>
      <c r="G724" s="98" t="s">
        <v>397</v>
      </c>
      <c r="H724" s="98" t="s">
        <v>165</v>
      </c>
      <c r="I724" s="98" t="s">
        <v>396</v>
      </c>
      <c r="J724" s="115"/>
      <c r="K724" s="98"/>
      <c r="L724" s="115"/>
      <c r="M724" s="98"/>
      <c r="N724" s="114"/>
      <c r="V724" s="94"/>
      <c r="W724" s="76"/>
      <c r="X724" s="76"/>
      <c r="AA724" s="66" t="s">
        <v>163</v>
      </c>
      <c r="AC724" s="76"/>
      <c r="AE724" s="93"/>
      <c r="AF724" s="76"/>
      <c r="AH724" s="76"/>
    </row>
    <row r="725" spans="1:34" s="65" customFormat="1" ht="12" x14ac:dyDescent="0.2">
      <c r="A725" s="116"/>
      <c r="B725" s="83"/>
      <c r="C725" s="421" t="s">
        <v>158</v>
      </c>
      <c r="D725" s="421"/>
      <c r="E725" s="421"/>
      <c r="F725" s="98" t="s">
        <v>162</v>
      </c>
      <c r="G725" s="98" t="s">
        <v>395</v>
      </c>
      <c r="H725" s="98" t="s">
        <v>160</v>
      </c>
      <c r="I725" s="98" t="s">
        <v>394</v>
      </c>
      <c r="J725" s="115"/>
      <c r="K725" s="98"/>
      <c r="L725" s="115"/>
      <c r="M725" s="98"/>
      <c r="N725" s="114"/>
      <c r="V725" s="94"/>
      <c r="W725" s="76"/>
      <c r="X725" s="76"/>
      <c r="AA725" s="66" t="s">
        <v>158</v>
      </c>
      <c r="AC725" s="76"/>
      <c r="AE725" s="93"/>
      <c r="AF725" s="76"/>
      <c r="AH725" s="76"/>
    </row>
    <row r="726" spans="1:34" s="65" customFormat="1" ht="12" x14ac:dyDescent="0.2">
      <c r="A726" s="116"/>
      <c r="B726" s="83"/>
      <c r="C726" s="429" t="s">
        <v>157</v>
      </c>
      <c r="D726" s="429"/>
      <c r="E726" s="429"/>
      <c r="F726" s="113"/>
      <c r="G726" s="113"/>
      <c r="H726" s="113"/>
      <c r="I726" s="113"/>
      <c r="J726" s="118">
        <v>953.02</v>
      </c>
      <c r="K726" s="113"/>
      <c r="L726" s="118">
        <v>2185.4899999999998</v>
      </c>
      <c r="M726" s="113"/>
      <c r="N726" s="117"/>
      <c r="V726" s="94"/>
      <c r="W726" s="76"/>
      <c r="X726" s="76"/>
      <c r="AB726" s="66" t="s">
        <v>157</v>
      </c>
      <c r="AC726" s="76"/>
      <c r="AE726" s="93"/>
      <c r="AF726" s="76"/>
      <c r="AH726" s="76"/>
    </row>
    <row r="727" spans="1:34" s="65" customFormat="1" ht="12" x14ac:dyDescent="0.2">
      <c r="A727" s="116"/>
      <c r="B727" s="83"/>
      <c r="C727" s="421" t="s">
        <v>156</v>
      </c>
      <c r="D727" s="421"/>
      <c r="E727" s="421"/>
      <c r="F727" s="98"/>
      <c r="G727" s="98"/>
      <c r="H727" s="98"/>
      <c r="I727" s="98"/>
      <c r="J727" s="115"/>
      <c r="K727" s="98"/>
      <c r="L727" s="115">
        <v>189.27</v>
      </c>
      <c r="M727" s="98"/>
      <c r="N727" s="114">
        <v>3776</v>
      </c>
      <c r="V727" s="94"/>
      <c r="W727" s="76"/>
      <c r="X727" s="76"/>
      <c r="AA727" s="66" t="s">
        <v>156</v>
      </c>
      <c r="AC727" s="76"/>
      <c r="AE727" s="93"/>
      <c r="AF727" s="76"/>
      <c r="AH727" s="76"/>
    </row>
    <row r="728" spans="1:34" s="65" customFormat="1" ht="33.75" x14ac:dyDescent="0.2">
      <c r="A728" s="116"/>
      <c r="B728" s="83" t="s">
        <v>393</v>
      </c>
      <c r="C728" s="421" t="s">
        <v>390</v>
      </c>
      <c r="D728" s="421"/>
      <c r="E728" s="421"/>
      <c r="F728" s="98" t="s">
        <v>149</v>
      </c>
      <c r="G728" s="98" t="s">
        <v>392</v>
      </c>
      <c r="H728" s="98" t="s">
        <v>153</v>
      </c>
      <c r="I728" s="98" t="s">
        <v>391</v>
      </c>
      <c r="J728" s="115"/>
      <c r="K728" s="98"/>
      <c r="L728" s="115">
        <v>187.38</v>
      </c>
      <c r="M728" s="98"/>
      <c r="N728" s="114">
        <v>3738</v>
      </c>
      <c r="V728" s="94"/>
      <c r="W728" s="76"/>
      <c r="X728" s="76"/>
      <c r="AA728" s="66" t="s">
        <v>390</v>
      </c>
      <c r="AC728" s="76"/>
      <c r="AE728" s="93"/>
      <c r="AF728" s="76"/>
      <c r="AH728" s="76"/>
    </row>
    <row r="729" spans="1:34" s="65" customFormat="1" ht="33.75" x14ac:dyDescent="0.2">
      <c r="A729" s="116"/>
      <c r="B729" s="83" t="s">
        <v>389</v>
      </c>
      <c r="C729" s="421" t="s">
        <v>387</v>
      </c>
      <c r="D729" s="421"/>
      <c r="E729" s="421"/>
      <c r="F729" s="98" t="s">
        <v>149</v>
      </c>
      <c r="G729" s="98" t="s">
        <v>278</v>
      </c>
      <c r="H729" s="98" t="s">
        <v>147</v>
      </c>
      <c r="I729" s="98" t="s">
        <v>388</v>
      </c>
      <c r="J729" s="115"/>
      <c r="K729" s="98"/>
      <c r="L729" s="115">
        <v>111.01</v>
      </c>
      <c r="M729" s="98"/>
      <c r="N729" s="114">
        <v>2215</v>
      </c>
      <c r="V729" s="94"/>
      <c r="W729" s="76"/>
      <c r="X729" s="76"/>
      <c r="AA729" s="66" t="s">
        <v>387</v>
      </c>
      <c r="AC729" s="76"/>
      <c r="AE729" s="93"/>
      <c r="AF729" s="76"/>
      <c r="AH729" s="76"/>
    </row>
    <row r="730" spans="1:34" s="65" customFormat="1" ht="12" x14ac:dyDescent="0.2">
      <c r="A730" s="112"/>
      <c r="B730" s="74"/>
      <c r="C730" s="422" t="s">
        <v>144</v>
      </c>
      <c r="D730" s="422"/>
      <c r="E730" s="422"/>
      <c r="F730" s="101"/>
      <c r="G730" s="101"/>
      <c r="H730" s="101"/>
      <c r="I730" s="101"/>
      <c r="J730" s="102"/>
      <c r="K730" s="101"/>
      <c r="L730" s="102">
        <v>2483.88</v>
      </c>
      <c r="M730" s="113"/>
      <c r="N730" s="100"/>
      <c r="V730" s="94"/>
      <c r="W730" s="76"/>
      <c r="X730" s="76"/>
      <c r="AC730" s="76" t="s">
        <v>144</v>
      </c>
      <c r="AE730" s="93"/>
      <c r="AF730" s="76"/>
      <c r="AH730" s="76"/>
    </row>
    <row r="731" spans="1:34" s="65" customFormat="1" ht="45" x14ac:dyDescent="0.2">
      <c r="A731" s="104" t="s">
        <v>386</v>
      </c>
      <c r="B731" s="103" t="s">
        <v>246</v>
      </c>
      <c r="C731" s="422" t="s">
        <v>243</v>
      </c>
      <c r="D731" s="422"/>
      <c r="E731" s="422"/>
      <c r="F731" s="101" t="s">
        <v>245</v>
      </c>
      <c r="G731" s="101"/>
      <c r="H731" s="101"/>
      <c r="I731" s="101" t="s">
        <v>385</v>
      </c>
      <c r="J731" s="102"/>
      <c r="K731" s="101"/>
      <c r="L731" s="102"/>
      <c r="M731" s="101"/>
      <c r="N731" s="100"/>
      <c r="V731" s="94"/>
      <c r="W731" s="76"/>
      <c r="X731" s="76" t="s">
        <v>243</v>
      </c>
      <c r="AC731" s="76"/>
      <c r="AE731" s="93"/>
      <c r="AF731" s="76"/>
      <c r="AH731" s="76"/>
    </row>
    <row r="732" spans="1:34" s="65" customFormat="1" ht="12" x14ac:dyDescent="0.2">
      <c r="A732" s="106"/>
      <c r="B732" s="105"/>
      <c r="C732" s="421" t="s">
        <v>384</v>
      </c>
      <c r="D732" s="421"/>
      <c r="E732" s="421"/>
      <c r="F732" s="421"/>
      <c r="G732" s="421"/>
      <c r="H732" s="421"/>
      <c r="I732" s="421"/>
      <c r="J732" s="421"/>
      <c r="K732" s="421"/>
      <c r="L732" s="421"/>
      <c r="M732" s="421"/>
      <c r="N732" s="423"/>
      <c r="V732" s="94"/>
      <c r="W732" s="76"/>
      <c r="X732" s="76"/>
      <c r="Y732" s="66" t="s">
        <v>384</v>
      </c>
      <c r="AC732" s="76"/>
      <c r="AE732" s="93"/>
      <c r="AF732" s="76"/>
      <c r="AH732" s="76"/>
    </row>
    <row r="733" spans="1:34" s="65" customFormat="1" ht="22.5" x14ac:dyDescent="0.2">
      <c r="A733" s="122"/>
      <c r="B733" s="83" t="s">
        <v>186</v>
      </c>
      <c r="C733" s="421" t="s">
        <v>185</v>
      </c>
      <c r="D733" s="421"/>
      <c r="E733" s="421"/>
      <c r="F733" s="421"/>
      <c r="G733" s="421"/>
      <c r="H733" s="421"/>
      <c r="I733" s="421"/>
      <c r="J733" s="421"/>
      <c r="K733" s="421"/>
      <c r="L733" s="421"/>
      <c r="M733" s="421"/>
      <c r="N733" s="423"/>
      <c r="V733" s="94"/>
      <c r="W733" s="76"/>
      <c r="X733" s="76"/>
      <c r="AC733" s="76"/>
      <c r="AD733" s="66" t="s">
        <v>185</v>
      </c>
      <c r="AE733" s="93"/>
      <c r="AF733" s="76"/>
      <c r="AH733" s="76"/>
    </row>
    <row r="734" spans="1:34" s="65" customFormat="1" ht="33.75" x14ac:dyDescent="0.2">
      <c r="A734" s="122"/>
      <c r="B734" s="83" t="s">
        <v>184</v>
      </c>
      <c r="C734" s="421" t="s">
        <v>183</v>
      </c>
      <c r="D734" s="421"/>
      <c r="E734" s="421"/>
      <c r="F734" s="421"/>
      <c r="G734" s="421"/>
      <c r="H734" s="421"/>
      <c r="I734" s="421"/>
      <c r="J734" s="421"/>
      <c r="K734" s="421"/>
      <c r="L734" s="421"/>
      <c r="M734" s="421"/>
      <c r="N734" s="423"/>
      <c r="V734" s="94"/>
      <c r="W734" s="76"/>
      <c r="X734" s="76"/>
      <c r="AC734" s="76"/>
      <c r="AD734" s="66" t="s">
        <v>183</v>
      </c>
      <c r="AE734" s="93"/>
      <c r="AF734" s="76"/>
      <c r="AH734" s="76"/>
    </row>
    <row r="735" spans="1:34" s="65" customFormat="1" ht="12" x14ac:dyDescent="0.2">
      <c r="A735" s="116"/>
      <c r="B735" s="83" t="s">
        <v>168</v>
      </c>
      <c r="C735" s="421" t="s">
        <v>181</v>
      </c>
      <c r="D735" s="421"/>
      <c r="E735" s="421"/>
      <c r="F735" s="98"/>
      <c r="G735" s="98"/>
      <c r="H735" s="98"/>
      <c r="I735" s="98"/>
      <c r="J735" s="115">
        <v>233.07</v>
      </c>
      <c r="K735" s="98" t="s">
        <v>182</v>
      </c>
      <c r="L735" s="115">
        <v>128.65</v>
      </c>
      <c r="M735" s="98" t="s">
        <v>176</v>
      </c>
      <c r="N735" s="114">
        <v>2567</v>
      </c>
      <c r="V735" s="94"/>
      <c r="W735" s="76"/>
      <c r="X735" s="76"/>
      <c r="Z735" s="66" t="s">
        <v>181</v>
      </c>
      <c r="AC735" s="76"/>
      <c r="AE735" s="93"/>
      <c r="AF735" s="76"/>
      <c r="AH735" s="76"/>
    </row>
    <row r="736" spans="1:34" s="65" customFormat="1" ht="12" x14ac:dyDescent="0.2">
      <c r="A736" s="116"/>
      <c r="B736" s="83" t="s">
        <v>180</v>
      </c>
      <c r="C736" s="421" t="s">
        <v>179</v>
      </c>
      <c r="D736" s="421"/>
      <c r="E736" s="421"/>
      <c r="F736" s="98"/>
      <c r="G736" s="98"/>
      <c r="H736" s="98"/>
      <c r="I736" s="98"/>
      <c r="J736" s="115">
        <v>211.69</v>
      </c>
      <c r="K736" s="98" t="s">
        <v>177</v>
      </c>
      <c r="L736" s="115">
        <v>127.01</v>
      </c>
      <c r="M736" s="98"/>
      <c r="N736" s="114"/>
      <c r="V736" s="94"/>
      <c r="W736" s="76"/>
      <c r="X736" s="76"/>
      <c r="Z736" s="66" t="s">
        <v>179</v>
      </c>
      <c r="AC736" s="76"/>
      <c r="AE736" s="93"/>
      <c r="AF736" s="76"/>
      <c r="AH736" s="76"/>
    </row>
    <row r="737" spans="1:34" s="65" customFormat="1" ht="12" x14ac:dyDescent="0.2">
      <c r="A737" s="116"/>
      <c r="B737" s="83" t="s">
        <v>178</v>
      </c>
      <c r="C737" s="421" t="s">
        <v>175</v>
      </c>
      <c r="D737" s="421"/>
      <c r="E737" s="421"/>
      <c r="F737" s="98"/>
      <c r="G737" s="98"/>
      <c r="H737" s="98"/>
      <c r="I737" s="98"/>
      <c r="J737" s="115">
        <v>3.15</v>
      </c>
      <c r="K737" s="98" t="s">
        <v>177</v>
      </c>
      <c r="L737" s="115">
        <v>1.89</v>
      </c>
      <c r="M737" s="98" t="s">
        <v>176</v>
      </c>
      <c r="N737" s="114">
        <v>38</v>
      </c>
      <c r="V737" s="94"/>
      <c r="W737" s="76"/>
      <c r="X737" s="76"/>
      <c r="Z737" s="66" t="s">
        <v>175</v>
      </c>
      <c r="AC737" s="76"/>
      <c r="AE737" s="93"/>
      <c r="AF737" s="76"/>
      <c r="AH737" s="76"/>
    </row>
    <row r="738" spans="1:34" s="65" customFormat="1" ht="12" x14ac:dyDescent="0.2">
      <c r="A738" s="116"/>
      <c r="B738" s="83" t="s">
        <v>174</v>
      </c>
      <c r="C738" s="421" t="s">
        <v>173</v>
      </c>
      <c r="D738" s="421"/>
      <c r="E738" s="421"/>
      <c r="F738" s="98"/>
      <c r="G738" s="98"/>
      <c r="H738" s="98"/>
      <c r="I738" s="98"/>
      <c r="J738" s="115">
        <v>6571.24</v>
      </c>
      <c r="K738" s="98"/>
      <c r="L738" s="115">
        <v>2628.5</v>
      </c>
      <c r="M738" s="98"/>
      <c r="N738" s="114"/>
      <c r="V738" s="94"/>
      <c r="W738" s="76"/>
      <c r="X738" s="76"/>
      <c r="Z738" s="66" t="s">
        <v>173</v>
      </c>
      <c r="AC738" s="76"/>
      <c r="AE738" s="93"/>
      <c r="AF738" s="76"/>
      <c r="AH738" s="76"/>
    </row>
    <row r="739" spans="1:34" s="65" customFormat="1" ht="12" x14ac:dyDescent="0.2">
      <c r="A739" s="116"/>
      <c r="B739" s="83"/>
      <c r="C739" s="421" t="s">
        <v>163</v>
      </c>
      <c r="D739" s="421"/>
      <c r="E739" s="421"/>
      <c r="F739" s="98" t="s">
        <v>162</v>
      </c>
      <c r="G739" s="98" t="s">
        <v>241</v>
      </c>
      <c r="H739" s="98" t="s">
        <v>165</v>
      </c>
      <c r="I739" s="98" t="s">
        <v>383</v>
      </c>
      <c r="J739" s="115"/>
      <c r="K739" s="98"/>
      <c r="L739" s="115"/>
      <c r="M739" s="98"/>
      <c r="N739" s="114"/>
      <c r="V739" s="94"/>
      <c r="W739" s="76"/>
      <c r="X739" s="76"/>
      <c r="AA739" s="66" t="s">
        <v>163</v>
      </c>
      <c r="AC739" s="76"/>
      <c r="AE739" s="93"/>
      <c r="AF739" s="76"/>
      <c r="AH739" s="76"/>
    </row>
    <row r="740" spans="1:34" s="65" customFormat="1" ht="12" x14ac:dyDescent="0.2">
      <c r="A740" s="116"/>
      <c r="B740" s="83"/>
      <c r="C740" s="421" t="s">
        <v>158</v>
      </c>
      <c r="D740" s="421"/>
      <c r="E740" s="421"/>
      <c r="F740" s="98" t="s">
        <v>162</v>
      </c>
      <c r="G740" s="98" t="s">
        <v>239</v>
      </c>
      <c r="H740" s="98" t="s">
        <v>160</v>
      </c>
      <c r="I740" s="98" t="s">
        <v>382</v>
      </c>
      <c r="J740" s="115"/>
      <c r="K740" s="98"/>
      <c r="L740" s="115"/>
      <c r="M740" s="98"/>
      <c r="N740" s="114"/>
      <c r="V740" s="94"/>
      <c r="W740" s="76"/>
      <c r="X740" s="76"/>
      <c r="AA740" s="66" t="s">
        <v>158</v>
      </c>
      <c r="AC740" s="76"/>
      <c r="AE740" s="93"/>
      <c r="AF740" s="76"/>
      <c r="AH740" s="76"/>
    </row>
    <row r="741" spans="1:34" s="65" customFormat="1" ht="12" x14ac:dyDescent="0.2">
      <c r="A741" s="116"/>
      <c r="B741" s="83"/>
      <c r="C741" s="429" t="s">
        <v>157</v>
      </c>
      <c r="D741" s="429"/>
      <c r="E741" s="429"/>
      <c r="F741" s="113"/>
      <c r="G741" s="113"/>
      <c r="H741" s="113"/>
      <c r="I741" s="113"/>
      <c r="J741" s="118">
        <v>7016</v>
      </c>
      <c r="K741" s="113"/>
      <c r="L741" s="118">
        <v>2884.16</v>
      </c>
      <c r="M741" s="113"/>
      <c r="N741" s="117"/>
      <c r="V741" s="94"/>
      <c r="W741" s="76"/>
      <c r="X741" s="76"/>
      <c r="AB741" s="66" t="s">
        <v>157</v>
      </c>
      <c r="AC741" s="76"/>
      <c r="AE741" s="93"/>
      <c r="AF741" s="76"/>
      <c r="AH741" s="76"/>
    </row>
    <row r="742" spans="1:34" s="65" customFormat="1" ht="12" x14ac:dyDescent="0.2">
      <c r="A742" s="116"/>
      <c r="B742" s="83"/>
      <c r="C742" s="421" t="s">
        <v>156</v>
      </c>
      <c r="D742" s="421"/>
      <c r="E742" s="421"/>
      <c r="F742" s="98"/>
      <c r="G742" s="98"/>
      <c r="H742" s="98"/>
      <c r="I742" s="98"/>
      <c r="J742" s="115"/>
      <c r="K742" s="98"/>
      <c r="L742" s="115">
        <v>130.54</v>
      </c>
      <c r="M742" s="98"/>
      <c r="N742" s="114">
        <v>2605</v>
      </c>
      <c r="V742" s="94"/>
      <c r="W742" s="76"/>
      <c r="X742" s="76"/>
      <c r="AA742" s="66" t="s">
        <v>156</v>
      </c>
      <c r="AC742" s="76"/>
      <c r="AE742" s="93"/>
      <c r="AF742" s="76"/>
      <c r="AH742" s="76"/>
    </row>
    <row r="743" spans="1:34" s="65" customFormat="1" ht="33.75" x14ac:dyDescent="0.2">
      <c r="A743" s="116"/>
      <c r="B743" s="83" t="s">
        <v>201</v>
      </c>
      <c r="C743" s="421" t="s">
        <v>198</v>
      </c>
      <c r="D743" s="421"/>
      <c r="E743" s="421"/>
      <c r="F743" s="98" t="s">
        <v>149</v>
      </c>
      <c r="G743" s="98" t="s">
        <v>200</v>
      </c>
      <c r="H743" s="98" t="s">
        <v>153</v>
      </c>
      <c r="I743" s="98" t="s">
        <v>199</v>
      </c>
      <c r="J743" s="115"/>
      <c r="K743" s="98"/>
      <c r="L743" s="115">
        <v>128.06</v>
      </c>
      <c r="M743" s="98"/>
      <c r="N743" s="114">
        <v>2556</v>
      </c>
      <c r="V743" s="94"/>
      <c r="W743" s="76"/>
      <c r="X743" s="76"/>
      <c r="AA743" s="66" t="s">
        <v>198</v>
      </c>
      <c r="AC743" s="76"/>
      <c r="AE743" s="93"/>
      <c r="AF743" s="76"/>
      <c r="AH743" s="76"/>
    </row>
    <row r="744" spans="1:34" s="65" customFormat="1" ht="33.75" x14ac:dyDescent="0.2">
      <c r="A744" s="116"/>
      <c r="B744" s="83" t="s">
        <v>197</v>
      </c>
      <c r="C744" s="421" t="s">
        <v>194</v>
      </c>
      <c r="D744" s="421"/>
      <c r="E744" s="421"/>
      <c r="F744" s="98" t="s">
        <v>149</v>
      </c>
      <c r="G744" s="98" t="s">
        <v>196</v>
      </c>
      <c r="H744" s="98" t="s">
        <v>147</v>
      </c>
      <c r="I744" s="98" t="s">
        <v>195</v>
      </c>
      <c r="J744" s="115"/>
      <c r="K744" s="98"/>
      <c r="L744" s="115">
        <v>63.25</v>
      </c>
      <c r="M744" s="98"/>
      <c r="N744" s="114">
        <v>1262</v>
      </c>
      <c r="V744" s="94"/>
      <c r="W744" s="76"/>
      <c r="X744" s="76"/>
      <c r="AA744" s="66" t="s">
        <v>194</v>
      </c>
      <c r="AC744" s="76"/>
      <c r="AE744" s="93"/>
      <c r="AF744" s="76"/>
      <c r="AH744" s="76"/>
    </row>
    <row r="745" spans="1:34" s="65" customFormat="1" ht="12" x14ac:dyDescent="0.2">
      <c r="A745" s="112"/>
      <c r="B745" s="74"/>
      <c r="C745" s="422" t="s">
        <v>144</v>
      </c>
      <c r="D745" s="422"/>
      <c r="E745" s="422"/>
      <c r="F745" s="101"/>
      <c r="G745" s="101"/>
      <c r="H745" s="101"/>
      <c r="I745" s="101"/>
      <c r="J745" s="102"/>
      <c r="K745" s="101"/>
      <c r="L745" s="102">
        <v>3075.47</v>
      </c>
      <c r="M745" s="113"/>
      <c r="N745" s="100"/>
      <c r="V745" s="94"/>
      <c r="W745" s="76"/>
      <c r="X745" s="76"/>
      <c r="AC745" s="76" t="s">
        <v>144</v>
      </c>
      <c r="AE745" s="93"/>
      <c r="AF745" s="76"/>
      <c r="AH745" s="76"/>
    </row>
    <row r="746" spans="1:34" s="65" customFormat="1" ht="45" x14ac:dyDescent="0.2">
      <c r="A746" s="104" t="s">
        <v>348</v>
      </c>
      <c r="B746" s="103" t="s">
        <v>287</v>
      </c>
      <c r="C746" s="422" t="s">
        <v>380</v>
      </c>
      <c r="D746" s="422"/>
      <c r="E746" s="422"/>
      <c r="F746" s="101" t="s">
        <v>286</v>
      </c>
      <c r="G746" s="101"/>
      <c r="H746" s="101"/>
      <c r="I746" s="101" t="s">
        <v>381</v>
      </c>
      <c r="J746" s="102"/>
      <c r="K746" s="101"/>
      <c r="L746" s="102"/>
      <c r="M746" s="101"/>
      <c r="N746" s="100"/>
      <c r="V746" s="94"/>
      <c r="W746" s="76"/>
      <c r="X746" s="76" t="s">
        <v>380</v>
      </c>
      <c r="AC746" s="76"/>
      <c r="AE746" s="93"/>
      <c r="AF746" s="76"/>
      <c r="AH746" s="76"/>
    </row>
    <row r="747" spans="1:34" s="65" customFormat="1" ht="12" x14ac:dyDescent="0.2">
      <c r="A747" s="106"/>
      <c r="B747" s="105"/>
      <c r="C747" s="421" t="s">
        <v>379</v>
      </c>
      <c r="D747" s="421"/>
      <c r="E747" s="421"/>
      <c r="F747" s="421"/>
      <c r="G747" s="421"/>
      <c r="H747" s="421"/>
      <c r="I747" s="421"/>
      <c r="J747" s="421"/>
      <c r="K747" s="421"/>
      <c r="L747" s="421"/>
      <c r="M747" s="421"/>
      <c r="N747" s="423"/>
      <c r="V747" s="94"/>
      <c r="W747" s="76"/>
      <c r="X747" s="76"/>
      <c r="Y747" s="66" t="s">
        <v>379</v>
      </c>
      <c r="AC747" s="76"/>
      <c r="AE747" s="93"/>
      <c r="AF747" s="76"/>
      <c r="AH747" s="76"/>
    </row>
    <row r="748" spans="1:34" s="65" customFormat="1" ht="22.5" x14ac:dyDescent="0.2">
      <c r="A748" s="122"/>
      <c r="B748" s="83" t="s">
        <v>186</v>
      </c>
      <c r="C748" s="421" t="s">
        <v>185</v>
      </c>
      <c r="D748" s="421"/>
      <c r="E748" s="421"/>
      <c r="F748" s="421"/>
      <c r="G748" s="421"/>
      <c r="H748" s="421"/>
      <c r="I748" s="421"/>
      <c r="J748" s="421"/>
      <c r="K748" s="421"/>
      <c r="L748" s="421"/>
      <c r="M748" s="421"/>
      <c r="N748" s="423"/>
      <c r="V748" s="94"/>
      <c r="W748" s="76"/>
      <c r="X748" s="76"/>
      <c r="AC748" s="76"/>
      <c r="AD748" s="66" t="s">
        <v>185</v>
      </c>
      <c r="AE748" s="93"/>
      <c r="AF748" s="76"/>
      <c r="AH748" s="76"/>
    </row>
    <row r="749" spans="1:34" s="65" customFormat="1" ht="33.75" x14ac:dyDescent="0.2">
      <c r="A749" s="122"/>
      <c r="B749" s="83" t="s">
        <v>184</v>
      </c>
      <c r="C749" s="421" t="s">
        <v>183</v>
      </c>
      <c r="D749" s="421"/>
      <c r="E749" s="421"/>
      <c r="F749" s="421"/>
      <c r="G749" s="421"/>
      <c r="H749" s="421"/>
      <c r="I749" s="421"/>
      <c r="J749" s="421"/>
      <c r="K749" s="421"/>
      <c r="L749" s="421"/>
      <c r="M749" s="421"/>
      <c r="N749" s="423"/>
      <c r="V749" s="94"/>
      <c r="W749" s="76"/>
      <c r="X749" s="76"/>
      <c r="AC749" s="76"/>
      <c r="AD749" s="66" t="s">
        <v>183</v>
      </c>
      <c r="AE749" s="93"/>
      <c r="AF749" s="76"/>
      <c r="AH749" s="76"/>
    </row>
    <row r="750" spans="1:34" s="65" customFormat="1" ht="12" x14ac:dyDescent="0.2">
      <c r="A750" s="116"/>
      <c r="B750" s="83" t="s">
        <v>168</v>
      </c>
      <c r="C750" s="421" t="s">
        <v>181</v>
      </c>
      <c r="D750" s="421"/>
      <c r="E750" s="421"/>
      <c r="F750" s="98"/>
      <c r="G750" s="98"/>
      <c r="H750" s="98"/>
      <c r="I750" s="98"/>
      <c r="J750" s="115">
        <v>934.7</v>
      </c>
      <c r="K750" s="98" t="s">
        <v>182</v>
      </c>
      <c r="L750" s="115">
        <v>108.35</v>
      </c>
      <c r="M750" s="98" t="s">
        <v>176</v>
      </c>
      <c r="N750" s="114">
        <v>2162</v>
      </c>
      <c r="V750" s="94"/>
      <c r="W750" s="76"/>
      <c r="X750" s="76"/>
      <c r="Z750" s="66" t="s">
        <v>181</v>
      </c>
      <c r="AC750" s="76"/>
      <c r="AE750" s="93"/>
      <c r="AF750" s="76"/>
      <c r="AH750" s="76"/>
    </row>
    <row r="751" spans="1:34" s="65" customFormat="1" ht="12" x14ac:dyDescent="0.2">
      <c r="A751" s="116"/>
      <c r="B751" s="83" t="s">
        <v>180</v>
      </c>
      <c r="C751" s="421" t="s">
        <v>179</v>
      </c>
      <c r="D751" s="421"/>
      <c r="E751" s="421"/>
      <c r="F751" s="98"/>
      <c r="G751" s="98"/>
      <c r="H751" s="98"/>
      <c r="I751" s="98"/>
      <c r="J751" s="115">
        <v>26.37</v>
      </c>
      <c r="K751" s="98" t="s">
        <v>177</v>
      </c>
      <c r="L751" s="115">
        <v>3.32</v>
      </c>
      <c r="M751" s="98"/>
      <c r="N751" s="114"/>
      <c r="V751" s="94"/>
      <c r="W751" s="76"/>
      <c r="X751" s="76"/>
      <c r="Z751" s="66" t="s">
        <v>179</v>
      </c>
      <c r="AC751" s="76"/>
      <c r="AE751" s="93"/>
      <c r="AF751" s="76"/>
      <c r="AH751" s="76"/>
    </row>
    <row r="752" spans="1:34" s="65" customFormat="1" ht="12" x14ac:dyDescent="0.2">
      <c r="A752" s="116"/>
      <c r="B752" s="83" t="s">
        <v>178</v>
      </c>
      <c r="C752" s="421" t="s">
        <v>175</v>
      </c>
      <c r="D752" s="421"/>
      <c r="E752" s="421"/>
      <c r="F752" s="98"/>
      <c r="G752" s="98"/>
      <c r="H752" s="98"/>
      <c r="I752" s="98"/>
      <c r="J752" s="115">
        <v>2.62</v>
      </c>
      <c r="K752" s="98" t="s">
        <v>177</v>
      </c>
      <c r="L752" s="115">
        <v>0.33</v>
      </c>
      <c r="M752" s="98" t="s">
        <v>176</v>
      </c>
      <c r="N752" s="114">
        <v>7</v>
      </c>
      <c r="V752" s="94"/>
      <c r="W752" s="76"/>
      <c r="X752" s="76"/>
      <c r="Z752" s="66" t="s">
        <v>175</v>
      </c>
      <c r="AC752" s="76"/>
      <c r="AE752" s="93"/>
      <c r="AF752" s="76"/>
      <c r="AH752" s="76"/>
    </row>
    <row r="753" spans="1:34" s="65" customFormat="1" ht="12" x14ac:dyDescent="0.2">
      <c r="A753" s="116"/>
      <c r="B753" s="83" t="s">
        <v>174</v>
      </c>
      <c r="C753" s="421" t="s">
        <v>173</v>
      </c>
      <c r="D753" s="421"/>
      <c r="E753" s="421"/>
      <c r="F753" s="98"/>
      <c r="G753" s="98"/>
      <c r="H753" s="98"/>
      <c r="I753" s="98"/>
      <c r="J753" s="115">
        <v>12877.43</v>
      </c>
      <c r="K753" s="98"/>
      <c r="L753" s="115">
        <v>1081.7</v>
      </c>
      <c r="M753" s="98"/>
      <c r="N753" s="114"/>
      <c r="V753" s="94"/>
      <c r="W753" s="76"/>
      <c r="X753" s="76"/>
      <c r="Z753" s="66" t="s">
        <v>173</v>
      </c>
      <c r="AC753" s="76"/>
      <c r="AE753" s="93"/>
      <c r="AF753" s="76"/>
      <c r="AH753" s="76"/>
    </row>
    <row r="754" spans="1:34" s="65" customFormat="1" ht="12" x14ac:dyDescent="0.2">
      <c r="A754" s="116"/>
      <c r="B754" s="83"/>
      <c r="C754" s="421" t="s">
        <v>163</v>
      </c>
      <c r="D754" s="421"/>
      <c r="E754" s="421"/>
      <c r="F754" s="98" t="s">
        <v>162</v>
      </c>
      <c r="G754" s="98" t="s">
        <v>282</v>
      </c>
      <c r="H754" s="98" t="s">
        <v>165</v>
      </c>
      <c r="I754" s="98" t="s">
        <v>378</v>
      </c>
      <c r="J754" s="115"/>
      <c r="K754" s="98"/>
      <c r="L754" s="115"/>
      <c r="M754" s="98"/>
      <c r="N754" s="114"/>
      <c r="V754" s="94"/>
      <c r="W754" s="76"/>
      <c r="X754" s="76"/>
      <c r="AA754" s="66" t="s">
        <v>163</v>
      </c>
      <c r="AC754" s="76"/>
      <c r="AE754" s="93"/>
      <c r="AF754" s="76"/>
      <c r="AH754" s="76"/>
    </row>
    <row r="755" spans="1:34" s="65" customFormat="1" ht="12" x14ac:dyDescent="0.2">
      <c r="A755" s="116"/>
      <c r="B755" s="83"/>
      <c r="C755" s="421" t="s">
        <v>158</v>
      </c>
      <c r="D755" s="421"/>
      <c r="E755" s="421"/>
      <c r="F755" s="98" t="s">
        <v>162</v>
      </c>
      <c r="G755" s="98" t="s">
        <v>280</v>
      </c>
      <c r="H755" s="98" t="s">
        <v>160</v>
      </c>
      <c r="I755" s="98" t="s">
        <v>377</v>
      </c>
      <c r="J755" s="115"/>
      <c r="K755" s="98"/>
      <c r="L755" s="115"/>
      <c r="M755" s="98"/>
      <c r="N755" s="114"/>
      <c r="V755" s="94"/>
      <c r="W755" s="76"/>
      <c r="X755" s="76"/>
      <c r="AA755" s="66" t="s">
        <v>158</v>
      </c>
      <c r="AC755" s="76"/>
      <c r="AE755" s="93"/>
      <c r="AF755" s="76"/>
      <c r="AH755" s="76"/>
    </row>
    <row r="756" spans="1:34" s="65" customFormat="1" ht="12" x14ac:dyDescent="0.2">
      <c r="A756" s="116"/>
      <c r="B756" s="83"/>
      <c r="C756" s="429" t="s">
        <v>157</v>
      </c>
      <c r="D756" s="429"/>
      <c r="E756" s="429"/>
      <c r="F756" s="113"/>
      <c r="G756" s="113"/>
      <c r="H756" s="113"/>
      <c r="I756" s="113"/>
      <c r="J756" s="118">
        <v>13838.5</v>
      </c>
      <c r="K756" s="113"/>
      <c r="L756" s="118">
        <v>1193.3699999999999</v>
      </c>
      <c r="M756" s="113"/>
      <c r="N756" s="117"/>
      <c r="V756" s="94"/>
      <c r="W756" s="76"/>
      <c r="X756" s="76"/>
      <c r="AB756" s="66" t="s">
        <v>157</v>
      </c>
      <c r="AC756" s="76"/>
      <c r="AE756" s="93"/>
      <c r="AF756" s="76"/>
      <c r="AH756" s="76"/>
    </row>
    <row r="757" spans="1:34" s="65" customFormat="1" ht="12" x14ac:dyDescent="0.2">
      <c r="A757" s="116"/>
      <c r="B757" s="83"/>
      <c r="C757" s="421" t="s">
        <v>156</v>
      </c>
      <c r="D757" s="421"/>
      <c r="E757" s="421"/>
      <c r="F757" s="98"/>
      <c r="G757" s="98"/>
      <c r="H757" s="98"/>
      <c r="I757" s="98"/>
      <c r="J757" s="115"/>
      <c r="K757" s="98"/>
      <c r="L757" s="115">
        <v>108.68</v>
      </c>
      <c r="M757" s="98"/>
      <c r="N757" s="114">
        <v>2169</v>
      </c>
      <c r="V757" s="94"/>
      <c r="W757" s="76"/>
      <c r="X757" s="76"/>
      <c r="AA757" s="66" t="s">
        <v>156</v>
      </c>
      <c r="AC757" s="76"/>
      <c r="AE757" s="93"/>
      <c r="AF757" s="76"/>
      <c r="AH757" s="76"/>
    </row>
    <row r="758" spans="1:34" s="65" customFormat="1" ht="33.75" x14ac:dyDescent="0.2">
      <c r="A758" s="116"/>
      <c r="B758" s="83" t="s">
        <v>201</v>
      </c>
      <c r="C758" s="421" t="s">
        <v>198</v>
      </c>
      <c r="D758" s="421"/>
      <c r="E758" s="421"/>
      <c r="F758" s="98" t="s">
        <v>149</v>
      </c>
      <c r="G758" s="98" t="s">
        <v>200</v>
      </c>
      <c r="H758" s="98" t="s">
        <v>153</v>
      </c>
      <c r="I758" s="98" t="s">
        <v>199</v>
      </c>
      <c r="J758" s="115"/>
      <c r="K758" s="98"/>
      <c r="L758" s="115">
        <v>106.62</v>
      </c>
      <c r="M758" s="98"/>
      <c r="N758" s="114">
        <v>2128</v>
      </c>
      <c r="V758" s="94"/>
      <c r="W758" s="76"/>
      <c r="X758" s="76"/>
      <c r="AA758" s="66" t="s">
        <v>198</v>
      </c>
      <c r="AC758" s="76"/>
      <c r="AE758" s="93"/>
      <c r="AF758" s="76"/>
      <c r="AH758" s="76"/>
    </row>
    <row r="759" spans="1:34" s="65" customFormat="1" ht="33.75" x14ac:dyDescent="0.2">
      <c r="A759" s="116"/>
      <c r="B759" s="83" t="s">
        <v>197</v>
      </c>
      <c r="C759" s="421" t="s">
        <v>194</v>
      </c>
      <c r="D759" s="421"/>
      <c r="E759" s="421"/>
      <c r="F759" s="98" t="s">
        <v>149</v>
      </c>
      <c r="G759" s="98" t="s">
        <v>196</v>
      </c>
      <c r="H759" s="98" t="s">
        <v>147</v>
      </c>
      <c r="I759" s="98" t="s">
        <v>195</v>
      </c>
      <c r="J759" s="115"/>
      <c r="K759" s="98"/>
      <c r="L759" s="115">
        <v>52.66</v>
      </c>
      <c r="M759" s="98"/>
      <c r="N759" s="114">
        <v>1051</v>
      </c>
      <c r="V759" s="94"/>
      <c r="W759" s="76"/>
      <c r="X759" s="76"/>
      <c r="AA759" s="66" t="s">
        <v>194</v>
      </c>
      <c r="AC759" s="76"/>
      <c r="AE759" s="93"/>
      <c r="AF759" s="76"/>
      <c r="AH759" s="76"/>
    </row>
    <row r="760" spans="1:34" s="65" customFormat="1" ht="12" x14ac:dyDescent="0.2">
      <c r="A760" s="112"/>
      <c r="B760" s="74"/>
      <c r="C760" s="422" t="s">
        <v>144</v>
      </c>
      <c r="D760" s="422"/>
      <c r="E760" s="422"/>
      <c r="F760" s="101"/>
      <c r="G760" s="101"/>
      <c r="H760" s="101"/>
      <c r="I760" s="101"/>
      <c r="J760" s="102"/>
      <c r="K760" s="101"/>
      <c r="L760" s="102">
        <v>1352.65</v>
      </c>
      <c r="M760" s="113"/>
      <c r="N760" s="100"/>
      <c r="V760" s="94"/>
      <c r="W760" s="76"/>
      <c r="X760" s="76"/>
      <c r="AC760" s="76" t="s">
        <v>144</v>
      </c>
      <c r="AE760" s="93"/>
      <c r="AF760" s="76"/>
      <c r="AH760" s="76"/>
    </row>
    <row r="761" spans="1:34" s="65" customFormat="1" ht="22.5" x14ac:dyDescent="0.2">
      <c r="A761" s="104" t="s">
        <v>376</v>
      </c>
      <c r="B761" s="103" t="s">
        <v>236</v>
      </c>
      <c r="C761" s="422" t="s">
        <v>233</v>
      </c>
      <c r="D761" s="422"/>
      <c r="E761" s="422"/>
      <c r="F761" s="101" t="s">
        <v>235</v>
      </c>
      <c r="G761" s="101"/>
      <c r="H761" s="101"/>
      <c r="I761" s="101" t="s">
        <v>375</v>
      </c>
      <c r="J761" s="102">
        <v>7.72</v>
      </c>
      <c r="K761" s="101"/>
      <c r="L761" s="102">
        <v>146.68</v>
      </c>
      <c r="M761" s="101"/>
      <c r="N761" s="100"/>
      <c r="V761" s="94"/>
      <c r="W761" s="76"/>
      <c r="X761" s="76" t="s">
        <v>233</v>
      </c>
      <c r="AC761" s="76"/>
      <c r="AE761" s="93"/>
      <c r="AF761" s="76"/>
      <c r="AH761" s="76"/>
    </row>
    <row r="762" spans="1:34" s="65" customFormat="1" ht="12" x14ac:dyDescent="0.2">
      <c r="A762" s="112"/>
      <c r="B762" s="74"/>
      <c r="C762" s="111" t="s">
        <v>232</v>
      </c>
      <c r="D762" s="110"/>
      <c r="E762" s="110"/>
      <c r="F762" s="99"/>
      <c r="G762" s="99"/>
      <c r="H762" s="99"/>
      <c r="I762" s="99"/>
      <c r="J762" s="109"/>
      <c r="K762" s="99"/>
      <c r="L762" s="109"/>
      <c r="M762" s="108"/>
      <c r="N762" s="107"/>
      <c r="V762" s="94"/>
      <c r="W762" s="76"/>
      <c r="X762" s="76"/>
      <c r="AC762" s="76"/>
      <c r="AE762" s="93"/>
      <c r="AF762" s="76"/>
      <c r="AH762" s="76"/>
    </row>
    <row r="763" spans="1:34" s="65" customFormat="1" ht="45" x14ac:dyDescent="0.2">
      <c r="A763" s="104" t="s">
        <v>374</v>
      </c>
      <c r="B763" s="103" t="s">
        <v>287</v>
      </c>
      <c r="C763" s="422" t="s">
        <v>373</v>
      </c>
      <c r="D763" s="422"/>
      <c r="E763" s="422"/>
      <c r="F763" s="101" t="s">
        <v>286</v>
      </c>
      <c r="G763" s="101"/>
      <c r="H763" s="101"/>
      <c r="I763" s="101" t="s">
        <v>365</v>
      </c>
      <c r="J763" s="102"/>
      <c r="K763" s="101"/>
      <c r="L763" s="102"/>
      <c r="M763" s="101"/>
      <c r="N763" s="100"/>
      <c r="V763" s="94"/>
      <c r="W763" s="76"/>
      <c r="X763" s="76" t="s">
        <v>373</v>
      </c>
      <c r="AC763" s="76"/>
      <c r="AE763" s="93"/>
      <c r="AF763" s="76"/>
      <c r="AH763" s="76"/>
    </row>
    <row r="764" spans="1:34" s="65" customFormat="1" ht="12" x14ac:dyDescent="0.2">
      <c r="A764" s="106"/>
      <c r="B764" s="105"/>
      <c r="C764" s="421" t="s">
        <v>363</v>
      </c>
      <c r="D764" s="421"/>
      <c r="E764" s="421"/>
      <c r="F764" s="421"/>
      <c r="G764" s="421"/>
      <c r="H764" s="421"/>
      <c r="I764" s="421"/>
      <c r="J764" s="421"/>
      <c r="K764" s="421"/>
      <c r="L764" s="421"/>
      <c r="M764" s="421"/>
      <c r="N764" s="423"/>
      <c r="V764" s="94"/>
      <c r="W764" s="76"/>
      <c r="X764" s="76"/>
      <c r="Y764" s="66" t="s">
        <v>363</v>
      </c>
      <c r="AC764" s="76"/>
      <c r="AE764" s="93"/>
      <c r="AF764" s="76"/>
      <c r="AH764" s="76"/>
    </row>
    <row r="765" spans="1:34" s="65" customFormat="1" ht="22.5" x14ac:dyDescent="0.2">
      <c r="A765" s="122"/>
      <c r="B765" s="83" t="s">
        <v>372</v>
      </c>
      <c r="C765" s="421" t="s">
        <v>371</v>
      </c>
      <c r="D765" s="421"/>
      <c r="E765" s="421"/>
      <c r="F765" s="421"/>
      <c r="G765" s="421"/>
      <c r="H765" s="421"/>
      <c r="I765" s="421"/>
      <c r="J765" s="421"/>
      <c r="K765" s="421"/>
      <c r="L765" s="421"/>
      <c r="M765" s="421"/>
      <c r="N765" s="423"/>
      <c r="V765" s="94"/>
      <c r="W765" s="76"/>
      <c r="X765" s="76"/>
      <c r="AC765" s="76"/>
      <c r="AD765" s="66" t="s">
        <v>371</v>
      </c>
      <c r="AE765" s="93"/>
      <c r="AF765" s="76"/>
      <c r="AH765" s="76"/>
    </row>
    <row r="766" spans="1:34" s="65" customFormat="1" ht="33.75" x14ac:dyDescent="0.2">
      <c r="A766" s="122"/>
      <c r="B766" s="83" t="s">
        <v>184</v>
      </c>
      <c r="C766" s="421" t="s">
        <v>183</v>
      </c>
      <c r="D766" s="421"/>
      <c r="E766" s="421"/>
      <c r="F766" s="421"/>
      <c r="G766" s="421"/>
      <c r="H766" s="421"/>
      <c r="I766" s="421"/>
      <c r="J766" s="421"/>
      <c r="K766" s="421"/>
      <c r="L766" s="421"/>
      <c r="M766" s="421"/>
      <c r="N766" s="423"/>
      <c r="V766" s="94"/>
      <c r="W766" s="76"/>
      <c r="X766" s="76"/>
      <c r="AC766" s="76"/>
      <c r="AD766" s="66" t="s">
        <v>183</v>
      </c>
      <c r="AE766" s="93"/>
      <c r="AF766" s="76"/>
      <c r="AH766" s="76"/>
    </row>
    <row r="767" spans="1:34" s="65" customFormat="1" ht="12" x14ac:dyDescent="0.2">
      <c r="A767" s="116"/>
      <c r="B767" s="83" t="s">
        <v>168</v>
      </c>
      <c r="C767" s="421" t="s">
        <v>181</v>
      </c>
      <c r="D767" s="421"/>
      <c r="E767" s="421"/>
      <c r="F767" s="98"/>
      <c r="G767" s="98"/>
      <c r="H767" s="98"/>
      <c r="I767" s="98"/>
      <c r="J767" s="115">
        <v>934.7</v>
      </c>
      <c r="K767" s="98" t="s">
        <v>370</v>
      </c>
      <c r="L767" s="115">
        <v>321.13</v>
      </c>
      <c r="M767" s="98" t="s">
        <v>176</v>
      </c>
      <c r="N767" s="114">
        <v>6407</v>
      </c>
      <c r="V767" s="94"/>
      <c r="W767" s="76"/>
      <c r="X767" s="76"/>
      <c r="Z767" s="66" t="s">
        <v>181</v>
      </c>
      <c r="AC767" s="76"/>
      <c r="AE767" s="93"/>
      <c r="AF767" s="76"/>
      <c r="AH767" s="76"/>
    </row>
    <row r="768" spans="1:34" s="65" customFormat="1" ht="12" x14ac:dyDescent="0.2">
      <c r="A768" s="116"/>
      <c r="B768" s="83" t="s">
        <v>180</v>
      </c>
      <c r="C768" s="421" t="s">
        <v>179</v>
      </c>
      <c r="D768" s="421"/>
      <c r="E768" s="421"/>
      <c r="F768" s="98"/>
      <c r="G768" s="98"/>
      <c r="H768" s="98"/>
      <c r="I768" s="98"/>
      <c r="J768" s="115">
        <v>26.37</v>
      </c>
      <c r="K768" s="98" t="s">
        <v>370</v>
      </c>
      <c r="L768" s="115">
        <v>9.06</v>
      </c>
      <c r="M768" s="98"/>
      <c r="N768" s="114"/>
      <c r="V768" s="94"/>
      <c r="W768" s="76"/>
      <c r="X768" s="76"/>
      <c r="Z768" s="66" t="s">
        <v>179</v>
      </c>
      <c r="AC768" s="76"/>
      <c r="AE768" s="93"/>
      <c r="AF768" s="76"/>
      <c r="AH768" s="76"/>
    </row>
    <row r="769" spans="1:34" s="65" customFormat="1" ht="12" x14ac:dyDescent="0.2">
      <c r="A769" s="116"/>
      <c r="B769" s="83" t="s">
        <v>178</v>
      </c>
      <c r="C769" s="421" t="s">
        <v>175</v>
      </c>
      <c r="D769" s="421"/>
      <c r="E769" s="421"/>
      <c r="F769" s="98"/>
      <c r="G769" s="98"/>
      <c r="H769" s="98"/>
      <c r="I769" s="98"/>
      <c r="J769" s="115">
        <v>2.62</v>
      </c>
      <c r="K769" s="98" t="s">
        <v>370</v>
      </c>
      <c r="L769" s="115">
        <v>0.9</v>
      </c>
      <c r="M769" s="98" t="s">
        <v>176</v>
      </c>
      <c r="N769" s="114">
        <v>18</v>
      </c>
      <c r="V769" s="94"/>
      <c r="W769" s="76"/>
      <c r="X769" s="76"/>
      <c r="Z769" s="66" t="s">
        <v>175</v>
      </c>
      <c r="AC769" s="76"/>
      <c r="AE769" s="93"/>
      <c r="AF769" s="76"/>
      <c r="AH769" s="76"/>
    </row>
    <row r="770" spans="1:34" s="65" customFormat="1" ht="12" x14ac:dyDescent="0.2">
      <c r="A770" s="116"/>
      <c r="B770" s="83" t="s">
        <v>174</v>
      </c>
      <c r="C770" s="421" t="s">
        <v>173</v>
      </c>
      <c r="D770" s="421"/>
      <c r="E770" s="421"/>
      <c r="F770" s="98"/>
      <c r="G770" s="98"/>
      <c r="H770" s="98"/>
      <c r="I770" s="98"/>
      <c r="J770" s="115">
        <v>12877.43</v>
      </c>
      <c r="K770" s="98" t="s">
        <v>171</v>
      </c>
      <c r="L770" s="115">
        <v>0</v>
      </c>
      <c r="M770" s="98"/>
      <c r="N770" s="114"/>
      <c r="V770" s="94"/>
      <c r="W770" s="76"/>
      <c r="X770" s="76"/>
      <c r="Z770" s="66" t="s">
        <v>173</v>
      </c>
      <c r="AC770" s="76"/>
      <c r="AE770" s="93"/>
      <c r="AF770" s="76"/>
      <c r="AH770" s="76"/>
    </row>
    <row r="771" spans="1:34" s="65" customFormat="1" ht="12" x14ac:dyDescent="0.2">
      <c r="A771" s="116"/>
      <c r="B771" s="83"/>
      <c r="C771" s="421" t="s">
        <v>163</v>
      </c>
      <c r="D771" s="421"/>
      <c r="E771" s="421"/>
      <c r="F771" s="98" t="s">
        <v>162</v>
      </c>
      <c r="G771" s="98" t="s">
        <v>282</v>
      </c>
      <c r="H771" s="98" t="s">
        <v>370</v>
      </c>
      <c r="I771" s="98" t="s">
        <v>369</v>
      </c>
      <c r="J771" s="115"/>
      <c r="K771" s="98"/>
      <c r="L771" s="115"/>
      <c r="M771" s="98"/>
      <c r="N771" s="114"/>
      <c r="V771" s="94"/>
      <c r="W771" s="76"/>
      <c r="X771" s="76"/>
      <c r="AA771" s="66" t="s">
        <v>163</v>
      </c>
      <c r="AC771" s="76"/>
      <c r="AE771" s="93"/>
      <c r="AF771" s="76"/>
      <c r="AH771" s="76"/>
    </row>
    <row r="772" spans="1:34" s="65" customFormat="1" ht="12" x14ac:dyDescent="0.2">
      <c r="A772" s="116"/>
      <c r="B772" s="83"/>
      <c r="C772" s="421" t="s">
        <v>158</v>
      </c>
      <c r="D772" s="421"/>
      <c r="E772" s="421"/>
      <c r="F772" s="98" t="s">
        <v>162</v>
      </c>
      <c r="G772" s="98" t="s">
        <v>280</v>
      </c>
      <c r="H772" s="98" t="s">
        <v>368</v>
      </c>
      <c r="I772" s="98" t="s">
        <v>367</v>
      </c>
      <c r="J772" s="115"/>
      <c r="K772" s="98"/>
      <c r="L772" s="115"/>
      <c r="M772" s="98"/>
      <c r="N772" s="114"/>
      <c r="V772" s="94"/>
      <c r="W772" s="76"/>
      <c r="X772" s="76"/>
      <c r="AA772" s="66" t="s">
        <v>158</v>
      </c>
      <c r="AC772" s="76"/>
      <c r="AE772" s="93"/>
      <c r="AF772" s="76"/>
      <c r="AH772" s="76"/>
    </row>
    <row r="773" spans="1:34" s="65" customFormat="1" ht="12" x14ac:dyDescent="0.2">
      <c r="A773" s="116"/>
      <c r="B773" s="83"/>
      <c r="C773" s="429" t="s">
        <v>157</v>
      </c>
      <c r="D773" s="429"/>
      <c r="E773" s="429"/>
      <c r="F773" s="113"/>
      <c r="G773" s="113"/>
      <c r="H773" s="113"/>
      <c r="I773" s="113"/>
      <c r="J773" s="118">
        <v>13838.5</v>
      </c>
      <c r="K773" s="113"/>
      <c r="L773" s="118">
        <v>330.19</v>
      </c>
      <c r="M773" s="113"/>
      <c r="N773" s="117"/>
      <c r="V773" s="94"/>
      <c r="W773" s="76"/>
      <c r="X773" s="76"/>
      <c r="AB773" s="66" t="s">
        <v>157</v>
      </c>
      <c r="AC773" s="76"/>
      <c r="AE773" s="93"/>
      <c r="AF773" s="76"/>
      <c r="AH773" s="76"/>
    </row>
    <row r="774" spans="1:34" s="65" customFormat="1" ht="12" x14ac:dyDescent="0.2">
      <c r="A774" s="116"/>
      <c r="B774" s="83"/>
      <c r="C774" s="421" t="s">
        <v>156</v>
      </c>
      <c r="D774" s="421"/>
      <c r="E774" s="421"/>
      <c r="F774" s="98"/>
      <c r="G774" s="98"/>
      <c r="H774" s="98"/>
      <c r="I774" s="98"/>
      <c r="J774" s="115"/>
      <c r="K774" s="98"/>
      <c r="L774" s="115">
        <v>322.02999999999997</v>
      </c>
      <c r="M774" s="98"/>
      <c r="N774" s="114">
        <v>6425</v>
      </c>
      <c r="V774" s="94"/>
      <c r="W774" s="76"/>
      <c r="X774" s="76"/>
      <c r="AA774" s="66" t="s">
        <v>156</v>
      </c>
      <c r="AC774" s="76"/>
      <c r="AE774" s="93"/>
      <c r="AF774" s="76"/>
      <c r="AH774" s="76"/>
    </row>
    <row r="775" spans="1:34" s="65" customFormat="1" ht="33.75" x14ac:dyDescent="0.2">
      <c r="A775" s="116"/>
      <c r="B775" s="83" t="s">
        <v>201</v>
      </c>
      <c r="C775" s="421" t="s">
        <v>198</v>
      </c>
      <c r="D775" s="421"/>
      <c r="E775" s="421"/>
      <c r="F775" s="98" t="s">
        <v>149</v>
      </c>
      <c r="G775" s="98" t="s">
        <v>200</v>
      </c>
      <c r="H775" s="98"/>
      <c r="I775" s="98" t="s">
        <v>200</v>
      </c>
      <c r="J775" s="115"/>
      <c r="K775" s="98"/>
      <c r="L775" s="115">
        <v>351.01</v>
      </c>
      <c r="M775" s="98"/>
      <c r="N775" s="114">
        <v>7003</v>
      </c>
      <c r="V775" s="94"/>
      <c r="W775" s="76"/>
      <c r="X775" s="76"/>
      <c r="AA775" s="66" t="s">
        <v>198</v>
      </c>
      <c r="AC775" s="76"/>
      <c r="AE775" s="93"/>
      <c r="AF775" s="76"/>
      <c r="AH775" s="76"/>
    </row>
    <row r="776" spans="1:34" s="65" customFormat="1" ht="33.75" x14ac:dyDescent="0.2">
      <c r="A776" s="116"/>
      <c r="B776" s="83" t="s">
        <v>197</v>
      </c>
      <c r="C776" s="421" t="s">
        <v>194</v>
      </c>
      <c r="D776" s="421"/>
      <c r="E776" s="421"/>
      <c r="F776" s="98" t="s">
        <v>149</v>
      </c>
      <c r="G776" s="98" t="s">
        <v>196</v>
      </c>
      <c r="H776" s="98"/>
      <c r="I776" s="98" t="s">
        <v>196</v>
      </c>
      <c r="J776" s="115"/>
      <c r="K776" s="98"/>
      <c r="L776" s="115">
        <v>183.56</v>
      </c>
      <c r="M776" s="98"/>
      <c r="N776" s="114">
        <v>3662</v>
      </c>
      <c r="V776" s="94"/>
      <c r="W776" s="76"/>
      <c r="X776" s="76"/>
      <c r="AA776" s="66" t="s">
        <v>194</v>
      </c>
      <c r="AC776" s="76"/>
      <c r="AE776" s="93"/>
      <c r="AF776" s="76"/>
      <c r="AH776" s="76"/>
    </row>
    <row r="777" spans="1:34" s="65" customFormat="1" ht="12" x14ac:dyDescent="0.2">
      <c r="A777" s="112"/>
      <c r="B777" s="74"/>
      <c r="C777" s="422" t="s">
        <v>144</v>
      </c>
      <c r="D777" s="422"/>
      <c r="E777" s="422"/>
      <c r="F777" s="101"/>
      <c r="G777" s="101"/>
      <c r="H777" s="101"/>
      <c r="I777" s="101"/>
      <c r="J777" s="102"/>
      <c r="K777" s="101"/>
      <c r="L777" s="102">
        <v>864.76</v>
      </c>
      <c r="M777" s="113"/>
      <c r="N777" s="100"/>
      <c r="V777" s="94"/>
      <c r="W777" s="76"/>
      <c r="X777" s="76"/>
      <c r="AC777" s="76" t="s">
        <v>144</v>
      </c>
      <c r="AE777" s="93"/>
      <c r="AF777" s="76"/>
      <c r="AH777" s="76"/>
    </row>
    <row r="778" spans="1:34" s="65" customFormat="1" ht="45" x14ac:dyDescent="0.2">
      <c r="A778" s="104" t="s">
        <v>366</v>
      </c>
      <c r="B778" s="103" t="s">
        <v>287</v>
      </c>
      <c r="C778" s="422" t="s">
        <v>364</v>
      </c>
      <c r="D778" s="422"/>
      <c r="E778" s="422"/>
      <c r="F778" s="101" t="s">
        <v>286</v>
      </c>
      <c r="G778" s="101"/>
      <c r="H778" s="101"/>
      <c r="I778" s="101" t="s">
        <v>365</v>
      </c>
      <c r="J778" s="102"/>
      <c r="K778" s="101"/>
      <c r="L778" s="102"/>
      <c r="M778" s="101"/>
      <c r="N778" s="100"/>
      <c r="V778" s="94"/>
      <c r="W778" s="76"/>
      <c r="X778" s="76" t="s">
        <v>364</v>
      </c>
      <c r="AC778" s="76"/>
      <c r="AE778" s="93"/>
      <c r="AF778" s="76"/>
      <c r="AH778" s="76"/>
    </row>
    <row r="779" spans="1:34" s="65" customFormat="1" ht="12" x14ac:dyDescent="0.2">
      <c r="A779" s="106"/>
      <c r="B779" s="105"/>
      <c r="C779" s="421" t="s">
        <v>363</v>
      </c>
      <c r="D779" s="421"/>
      <c r="E779" s="421"/>
      <c r="F779" s="421"/>
      <c r="G779" s="421"/>
      <c r="H779" s="421"/>
      <c r="I779" s="421"/>
      <c r="J779" s="421"/>
      <c r="K779" s="421"/>
      <c r="L779" s="421"/>
      <c r="M779" s="421"/>
      <c r="N779" s="423"/>
      <c r="V779" s="94"/>
      <c r="W779" s="76"/>
      <c r="X779" s="76"/>
      <c r="Y779" s="66" t="s">
        <v>363</v>
      </c>
      <c r="AC779" s="76"/>
      <c r="AE779" s="93"/>
      <c r="AF779" s="76"/>
      <c r="AH779" s="76"/>
    </row>
    <row r="780" spans="1:34" s="65" customFormat="1" ht="22.5" x14ac:dyDescent="0.2">
      <c r="A780" s="122"/>
      <c r="B780" s="83" t="s">
        <v>186</v>
      </c>
      <c r="C780" s="421" t="s">
        <v>185</v>
      </c>
      <c r="D780" s="421"/>
      <c r="E780" s="421"/>
      <c r="F780" s="421"/>
      <c r="G780" s="421"/>
      <c r="H780" s="421"/>
      <c r="I780" s="421"/>
      <c r="J780" s="421"/>
      <c r="K780" s="421"/>
      <c r="L780" s="421"/>
      <c r="M780" s="421"/>
      <c r="N780" s="423"/>
      <c r="V780" s="94"/>
      <c r="W780" s="76"/>
      <c r="X780" s="76"/>
      <c r="AC780" s="76"/>
      <c r="AD780" s="66" t="s">
        <v>185</v>
      </c>
      <c r="AE780" s="93"/>
      <c r="AF780" s="76"/>
      <c r="AH780" s="76"/>
    </row>
    <row r="781" spans="1:34" s="65" customFormat="1" ht="33.75" x14ac:dyDescent="0.2">
      <c r="A781" s="122"/>
      <c r="B781" s="83" t="s">
        <v>184</v>
      </c>
      <c r="C781" s="421" t="s">
        <v>183</v>
      </c>
      <c r="D781" s="421"/>
      <c r="E781" s="421"/>
      <c r="F781" s="421"/>
      <c r="G781" s="421"/>
      <c r="H781" s="421"/>
      <c r="I781" s="421"/>
      <c r="J781" s="421"/>
      <c r="K781" s="421"/>
      <c r="L781" s="421"/>
      <c r="M781" s="421"/>
      <c r="N781" s="423"/>
      <c r="V781" s="94"/>
      <c r="W781" s="76"/>
      <c r="X781" s="76"/>
      <c r="AC781" s="76"/>
      <c r="AD781" s="66" t="s">
        <v>183</v>
      </c>
      <c r="AE781" s="93"/>
      <c r="AF781" s="76"/>
      <c r="AH781" s="76"/>
    </row>
    <row r="782" spans="1:34" s="65" customFormat="1" ht="12" x14ac:dyDescent="0.2">
      <c r="A782" s="116"/>
      <c r="B782" s="83" t="s">
        <v>168</v>
      </c>
      <c r="C782" s="421" t="s">
        <v>181</v>
      </c>
      <c r="D782" s="421"/>
      <c r="E782" s="421"/>
      <c r="F782" s="98"/>
      <c r="G782" s="98"/>
      <c r="H782" s="98"/>
      <c r="I782" s="98"/>
      <c r="J782" s="115">
        <v>934.7</v>
      </c>
      <c r="K782" s="98" t="s">
        <v>182</v>
      </c>
      <c r="L782" s="115">
        <v>527.55999999999995</v>
      </c>
      <c r="M782" s="98" t="s">
        <v>176</v>
      </c>
      <c r="N782" s="114">
        <v>10525</v>
      </c>
      <c r="V782" s="94"/>
      <c r="W782" s="76"/>
      <c r="X782" s="76"/>
      <c r="Z782" s="66" t="s">
        <v>181</v>
      </c>
      <c r="AC782" s="76"/>
      <c r="AE782" s="93"/>
      <c r="AF782" s="76"/>
      <c r="AH782" s="76"/>
    </row>
    <row r="783" spans="1:34" s="65" customFormat="1" ht="12" x14ac:dyDescent="0.2">
      <c r="A783" s="116"/>
      <c r="B783" s="83" t="s">
        <v>180</v>
      </c>
      <c r="C783" s="421" t="s">
        <v>179</v>
      </c>
      <c r="D783" s="421"/>
      <c r="E783" s="421"/>
      <c r="F783" s="98"/>
      <c r="G783" s="98"/>
      <c r="H783" s="98"/>
      <c r="I783" s="98"/>
      <c r="J783" s="115">
        <v>26.37</v>
      </c>
      <c r="K783" s="98" t="s">
        <v>177</v>
      </c>
      <c r="L783" s="115">
        <v>16.18</v>
      </c>
      <c r="M783" s="98"/>
      <c r="N783" s="114"/>
      <c r="V783" s="94"/>
      <c r="W783" s="76"/>
      <c r="X783" s="76"/>
      <c r="Z783" s="66" t="s">
        <v>179</v>
      </c>
      <c r="AC783" s="76"/>
      <c r="AE783" s="93"/>
      <c r="AF783" s="76"/>
      <c r="AH783" s="76"/>
    </row>
    <row r="784" spans="1:34" s="65" customFormat="1" ht="12" x14ac:dyDescent="0.2">
      <c r="A784" s="116"/>
      <c r="B784" s="83" t="s">
        <v>178</v>
      </c>
      <c r="C784" s="421" t="s">
        <v>175</v>
      </c>
      <c r="D784" s="421"/>
      <c r="E784" s="421"/>
      <c r="F784" s="98"/>
      <c r="G784" s="98"/>
      <c r="H784" s="98"/>
      <c r="I784" s="98"/>
      <c r="J784" s="115">
        <v>2.62</v>
      </c>
      <c r="K784" s="98" t="s">
        <v>177</v>
      </c>
      <c r="L784" s="115">
        <v>1.61</v>
      </c>
      <c r="M784" s="98" t="s">
        <v>176</v>
      </c>
      <c r="N784" s="114">
        <v>32</v>
      </c>
      <c r="V784" s="94"/>
      <c r="W784" s="76"/>
      <c r="X784" s="76"/>
      <c r="Z784" s="66" t="s">
        <v>175</v>
      </c>
      <c r="AC784" s="76"/>
      <c r="AE784" s="93"/>
      <c r="AF784" s="76"/>
      <c r="AH784" s="76"/>
    </row>
    <row r="785" spans="1:34" s="65" customFormat="1" ht="12" x14ac:dyDescent="0.2">
      <c r="A785" s="116"/>
      <c r="B785" s="83" t="s">
        <v>174</v>
      </c>
      <c r="C785" s="421" t="s">
        <v>173</v>
      </c>
      <c r="D785" s="421"/>
      <c r="E785" s="421"/>
      <c r="F785" s="98"/>
      <c r="G785" s="98"/>
      <c r="H785" s="98"/>
      <c r="I785" s="98"/>
      <c r="J785" s="115">
        <v>12877.43</v>
      </c>
      <c r="K785" s="98"/>
      <c r="L785" s="115">
        <v>5266.87</v>
      </c>
      <c r="M785" s="98"/>
      <c r="N785" s="114"/>
      <c r="V785" s="94"/>
      <c r="W785" s="76"/>
      <c r="X785" s="76"/>
      <c r="Z785" s="66" t="s">
        <v>173</v>
      </c>
      <c r="AC785" s="76"/>
      <c r="AE785" s="93"/>
      <c r="AF785" s="76"/>
      <c r="AH785" s="76"/>
    </row>
    <row r="786" spans="1:34" s="65" customFormat="1" ht="12" x14ac:dyDescent="0.2">
      <c r="A786" s="116"/>
      <c r="B786" s="83"/>
      <c r="C786" s="421" t="s">
        <v>163</v>
      </c>
      <c r="D786" s="421"/>
      <c r="E786" s="421"/>
      <c r="F786" s="98" t="s">
        <v>162</v>
      </c>
      <c r="G786" s="98" t="s">
        <v>282</v>
      </c>
      <c r="H786" s="98" t="s">
        <v>165</v>
      </c>
      <c r="I786" s="98" t="s">
        <v>362</v>
      </c>
      <c r="J786" s="115"/>
      <c r="K786" s="98"/>
      <c r="L786" s="115"/>
      <c r="M786" s="98"/>
      <c r="N786" s="114"/>
      <c r="V786" s="94"/>
      <c r="W786" s="76"/>
      <c r="X786" s="76"/>
      <c r="AA786" s="66" t="s">
        <v>163</v>
      </c>
      <c r="AC786" s="76"/>
      <c r="AE786" s="93"/>
      <c r="AF786" s="76"/>
      <c r="AH786" s="76"/>
    </row>
    <row r="787" spans="1:34" s="65" customFormat="1" ht="12" x14ac:dyDescent="0.2">
      <c r="A787" s="116"/>
      <c r="B787" s="83"/>
      <c r="C787" s="421" t="s">
        <v>158</v>
      </c>
      <c r="D787" s="421"/>
      <c r="E787" s="421"/>
      <c r="F787" s="98" t="s">
        <v>162</v>
      </c>
      <c r="G787" s="98" t="s">
        <v>280</v>
      </c>
      <c r="H787" s="98" t="s">
        <v>160</v>
      </c>
      <c r="I787" s="98" t="s">
        <v>361</v>
      </c>
      <c r="J787" s="115"/>
      <c r="K787" s="98"/>
      <c r="L787" s="115"/>
      <c r="M787" s="98"/>
      <c r="N787" s="114"/>
      <c r="V787" s="94"/>
      <c r="W787" s="76"/>
      <c r="X787" s="76"/>
      <c r="AA787" s="66" t="s">
        <v>158</v>
      </c>
      <c r="AC787" s="76"/>
      <c r="AE787" s="93"/>
      <c r="AF787" s="76"/>
      <c r="AH787" s="76"/>
    </row>
    <row r="788" spans="1:34" s="65" customFormat="1" ht="12" x14ac:dyDescent="0.2">
      <c r="A788" s="116"/>
      <c r="B788" s="83"/>
      <c r="C788" s="429" t="s">
        <v>157</v>
      </c>
      <c r="D788" s="429"/>
      <c r="E788" s="429"/>
      <c r="F788" s="113"/>
      <c r="G788" s="113"/>
      <c r="H788" s="113"/>
      <c r="I788" s="113"/>
      <c r="J788" s="118">
        <v>13838.5</v>
      </c>
      <c r="K788" s="113"/>
      <c r="L788" s="118">
        <v>5810.61</v>
      </c>
      <c r="M788" s="113"/>
      <c r="N788" s="117"/>
      <c r="V788" s="94"/>
      <c r="W788" s="76"/>
      <c r="X788" s="76"/>
      <c r="AB788" s="66" t="s">
        <v>157</v>
      </c>
      <c r="AC788" s="76"/>
      <c r="AE788" s="93"/>
      <c r="AF788" s="76"/>
      <c r="AH788" s="76"/>
    </row>
    <row r="789" spans="1:34" s="65" customFormat="1" ht="12" x14ac:dyDescent="0.2">
      <c r="A789" s="116"/>
      <c r="B789" s="83"/>
      <c r="C789" s="421" t="s">
        <v>156</v>
      </c>
      <c r="D789" s="421"/>
      <c r="E789" s="421"/>
      <c r="F789" s="98"/>
      <c r="G789" s="98"/>
      <c r="H789" s="98"/>
      <c r="I789" s="98"/>
      <c r="J789" s="115"/>
      <c r="K789" s="98"/>
      <c r="L789" s="115">
        <v>529.16999999999996</v>
      </c>
      <c r="M789" s="98"/>
      <c r="N789" s="114">
        <v>10557</v>
      </c>
      <c r="V789" s="94"/>
      <c r="W789" s="76"/>
      <c r="X789" s="76"/>
      <c r="AA789" s="66" t="s">
        <v>156</v>
      </c>
      <c r="AC789" s="76"/>
      <c r="AE789" s="93"/>
      <c r="AF789" s="76"/>
      <c r="AH789" s="76"/>
    </row>
    <row r="790" spans="1:34" s="65" customFormat="1" ht="33.75" x14ac:dyDescent="0.2">
      <c r="A790" s="116"/>
      <c r="B790" s="83" t="s">
        <v>201</v>
      </c>
      <c r="C790" s="421" t="s">
        <v>198</v>
      </c>
      <c r="D790" s="421"/>
      <c r="E790" s="421"/>
      <c r="F790" s="98" t="s">
        <v>149</v>
      </c>
      <c r="G790" s="98" t="s">
        <v>200</v>
      </c>
      <c r="H790" s="98" t="s">
        <v>153</v>
      </c>
      <c r="I790" s="98" t="s">
        <v>199</v>
      </c>
      <c r="J790" s="115"/>
      <c r="K790" s="98"/>
      <c r="L790" s="115">
        <v>519.12</v>
      </c>
      <c r="M790" s="98"/>
      <c r="N790" s="114">
        <v>10356</v>
      </c>
      <c r="V790" s="94"/>
      <c r="W790" s="76"/>
      <c r="X790" s="76"/>
      <c r="AA790" s="66" t="s">
        <v>198</v>
      </c>
      <c r="AC790" s="76"/>
      <c r="AE790" s="93"/>
      <c r="AF790" s="76"/>
      <c r="AH790" s="76"/>
    </row>
    <row r="791" spans="1:34" s="65" customFormat="1" ht="33.75" x14ac:dyDescent="0.2">
      <c r="A791" s="116"/>
      <c r="B791" s="83" t="s">
        <v>197</v>
      </c>
      <c r="C791" s="421" t="s">
        <v>194</v>
      </c>
      <c r="D791" s="421"/>
      <c r="E791" s="421"/>
      <c r="F791" s="98" t="s">
        <v>149</v>
      </c>
      <c r="G791" s="98" t="s">
        <v>196</v>
      </c>
      <c r="H791" s="98" t="s">
        <v>147</v>
      </c>
      <c r="I791" s="98" t="s">
        <v>195</v>
      </c>
      <c r="J791" s="115"/>
      <c r="K791" s="98"/>
      <c r="L791" s="115">
        <v>256.38</v>
      </c>
      <c r="M791" s="98"/>
      <c r="N791" s="114">
        <v>5115</v>
      </c>
      <c r="V791" s="94"/>
      <c r="W791" s="76"/>
      <c r="X791" s="76"/>
      <c r="AA791" s="66" t="s">
        <v>194</v>
      </c>
      <c r="AC791" s="76"/>
      <c r="AE791" s="93"/>
      <c r="AF791" s="76"/>
      <c r="AH791" s="76"/>
    </row>
    <row r="792" spans="1:34" s="65" customFormat="1" ht="12" x14ac:dyDescent="0.2">
      <c r="A792" s="112"/>
      <c r="B792" s="74"/>
      <c r="C792" s="422" t="s">
        <v>144</v>
      </c>
      <c r="D792" s="422"/>
      <c r="E792" s="422"/>
      <c r="F792" s="101"/>
      <c r="G792" s="101"/>
      <c r="H792" s="101"/>
      <c r="I792" s="101"/>
      <c r="J792" s="102"/>
      <c r="K792" s="101"/>
      <c r="L792" s="102">
        <v>6586.11</v>
      </c>
      <c r="M792" s="113"/>
      <c r="N792" s="100"/>
      <c r="V792" s="94"/>
      <c r="W792" s="76"/>
      <c r="X792" s="76"/>
      <c r="AC792" s="76" t="s">
        <v>144</v>
      </c>
      <c r="AE792" s="93"/>
      <c r="AF792" s="76"/>
      <c r="AH792" s="76"/>
    </row>
    <row r="793" spans="1:34" s="65" customFormat="1" ht="1.5" customHeight="1" x14ac:dyDescent="0.2">
      <c r="A793" s="99"/>
      <c r="B793" s="74"/>
      <c r="C793" s="74"/>
      <c r="D793" s="74"/>
      <c r="E793" s="74"/>
      <c r="F793" s="99"/>
      <c r="G793" s="99"/>
      <c r="H793" s="99"/>
      <c r="I793" s="99"/>
      <c r="J793" s="75"/>
      <c r="K793" s="99"/>
      <c r="L793" s="75"/>
      <c r="M793" s="98"/>
      <c r="N793" s="75"/>
      <c r="V793" s="94"/>
      <c r="W793" s="76"/>
      <c r="X793" s="76"/>
      <c r="AC793" s="76"/>
      <c r="AE793" s="93"/>
      <c r="AF793" s="76"/>
      <c r="AH793" s="76"/>
    </row>
    <row r="794" spans="1:34" s="65" customFormat="1" ht="12" x14ac:dyDescent="0.2">
      <c r="A794" s="88"/>
      <c r="B794" s="87"/>
      <c r="C794" s="422" t="s">
        <v>360</v>
      </c>
      <c r="D794" s="422"/>
      <c r="E794" s="422"/>
      <c r="F794" s="422"/>
      <c r="G794" s="422"/>
      <c r="H794" s="422"/>
      <c r="I794" s="422"/>
      <c r="J794" s="422"/>
      <c r="K794" s="422"/>
      <c r="L794" s="86"/>
      <c r="M794" s="97"/>
      <c r="N794" s="84"/>
      <c r="V794" s="94"/>
      <c r="W794" s="76"/>
      <c r="X794" s="76"/>
      <c r="AC794" s="76"/>
      <c r="AE794" s="93"/>
      <c r="AF794" s="76" t="s">
        <v>360</v>
      </c>
      <c r="AH794" s="76"/>
    </row>
    <row r="795" spans="1:34" s="65" customFormat="1" ht="12" x14ac:dyDescent="0.2">
      <c r="A795" s="79"/>
      <c r="B795" s="83"/>
      <c r="C795" s="421" t="s">
        <v>120</v>
      </c>
      <c r="D795" s="421"/>
      <c r="E795" s="421"/>
      <c r="F795" s="421"/>
      <c r="G795" s="421"/>
      <c r="H795" s="421"/>
      <c r="I795" s="421"/>
      <c r="J795" s="421"/>
      <c r="K795" s="421"/>
      <c r="L795" s="82">
        <v>12982.91</v>
      </c>
      <c r="M795" s="96"/>
      <c r="N795" s="80"/>
      <c r="V795" s="94"/>
      <c r="W795" s="76"/>
      <c r="X795" s="76"/>
      <c r="AC795" s="76"/>
      <c r="AE795" s="93"/>
      <c r="AF795" s="76"/>
      <c r="AG795" s="66" t="s">
        <v>120</v>
      </c>
      <c r="AH795" s="76"/>
    </row>
    <row r="796" spans="1:34" s="65" customFormat="1" ht="12" x14ac:dyDescent="0.2">
      <c r="A796" s="79"/>
      <c r="B796" s="83"/>
      <c r="C796" s="421" t="s">
        <v>103</v>
      </c>
      <c r="D796" s="421"/>
      <c r="E796" s="421"/>
      <c r="F796" s="421"/>
      <c r="G796" s="421"/>
      <c r="H796" s="421"/>
      <c r="I796" s="421"/>
      <c r="J796" s="421"/>
      <c r="K796" s="421"/>
      <c r="L796" s="82"/>
      <c r="M796" s="96"/>
      <c r="N796" s="80"/>
      <c r="V796" s="94"/>
      <c r="W796" s="76"/>
      <c r="X796" s="76"/>
      <c r="AC796" s="76"/>
      <c r="AE796" s="93"/>
      <c r="AF796" s="76"/>
      <c r="AG796" s="66" t="s">
        <v>103</v>
      </c>
      <c r="AH796" s="76"/>
    </row>
    <row r="797" spans="1:34" s="65" customFormat="1" ht="12" x14ac:dyDescent="0.2">
      <c r="A797" s="79"/>
      <c r="B797" s="83"/>
      <c r="C797" s="421" t="s">
        <v>119</v>
      </c>
      <c r="D797" s="421"/>
      <c r="E797" s="421"/>
      <c r="F797" s="421"/>
      <c r="G797" s="421"/>
      <c r="H797" s="421"/>
      <c r="I797" s="421"/>
      <c r="J797" s="421"/>
      <c r="K797" s="421"/>
      <c r="L797" s="82">
        <v>1415.47</v>
      </c>
      <c r="M797" s="96"/>
      <c r="N797" s="80"/>
      <c r="V797" s="94"/>
      <c r="W797" s="76"/>
      <c r="X797" s="76"/>
      <c r="AC797" s="76"/>
      <c r="AE797" s="93"/>
      <c r="AF797" s="76"/>
      <c r="AG797" s="66" t="s">
        <v>119</v>
      </c>
      <c r="AH797" s="76"/>
    </row>
    <row r="798" spans="1:34" s="65" customFormat="1" ht="12" x14ac:dyDescent="0.2">
      <c r="A798" s="79"/>
      <c r="B798" s="83"/>
      <c r="C798" s="421" t="s">
        <v>118</v>
      </c>
      <c r="D798" s="421"/>
      <c r="E798" s="421"/>
      <c r="F798" s="421"/>
      <c r="G798" s="421"/>
      <c r="H798" s="421"/>
      <c r="I798" s="421"/>
      <c r="J798" s="421"/>
      <c r="K798" s="421"/>
      <c r="L798" s="82">
        <v>554.95000000000005</v>
      </c>
      <c r="M798" s="96"/>
      <c r="N798" s="80"/>
      <c r="V798" s="94"/>
      <c r="W798" s="76"/>
      <c r="X798" s="76"/>
      <c r="AC798" s="76"/>
      <c r="AE798" s="93"/>
      <c r="AF798" s="76"/>
      <c r="AG798" s="66" t="s">
        <v>118</v>
      </c>
      <c r="AH798" s="76"/>
    </row>
    <row r="799" spans="1:34" s="65" customFormat="1" ht="12" x14ac:dyDescent="0.2">
      <c r="A799" s="79"/>
      <c r="B799" s="83"/>
      <c r="C799" s="421" t="s">
        <v>117</v>
      </c>
      <c r="D799" s="421"/>
      <c r="E799" s="421"/>
      <c r="F799" s="421"/>
      <c r="G799" s="421"/>
      <c r="H799" s="421"/>
      <c r="I799" s="421"/>
      <c r="J799" s="421"/>
      <c r="K799" s="421"/>
      <c r="L799" s="82">
        <v>45.06</v>
      </c>
      <c r="M799" s="96"/>
      <c r="N799" s="80"/>
      <c r="V799" s="94"/>
      <c r="W799" s="76"/>
      <c r="X799" s="76"/>
      <c r="AC799" s="76"/>
      <c r="AE799" s="93"/>
      <c r="AF799" s="76"/>
      <c r="AG799" s="66" t="s">
        <v>117</v>
      </c>
      <c r="AH799" s="76"/>
    </row>
    <row r="800" spans="1:34" s="65" customFormat="1" ht="12" x14ac:dyDescent="0.2">
      <c r="A800" s="79"/>
      <c r="B800" s="83"/>
      <c r="C800" s="421" t="s">
        <v>116</v>
      </c>
      <c r="D800" s="421"/>
      <c r="E800" s="421"/>
      <c r="F800" s="421"/>
      <c r="G800" s="421"/>
      <c r="H800" s="421"/>
      <c r="I800" s="421"/>
      <c r="J800" s="421"/>
      <c r="K800" s="421"/>
      <c r="L800" s="82">
        <v>11012.49</v>
      </c>
      <c r="M800" s="96"/>
      <c r="N800" s="80"/>
      <c r="V800" s="94"/>
      <c r="W800" s="76"/>
      <c r="X800" s="76"/>
      <c r="AC800" s="76"/>
      <c r="AE800" s="93"/>
      <c r="AF800" s="76"/>
      <c r="AG800" s="66" t="s">
        <v>116</v>
      </c>
      <c r="AH800" s="76"/>
    </row>
    <row r="801" spans="1:34" s="65" customFormat="1" ht="12" x14ac:dyDescent="0.2">
      <c r="A801" s="79"/>
      <c r="B801" s="83"/>
      <c r="C801" s="421" t="s">
        <v>115</v>
      </c>
      <c r="D801" s="421"/>
      <c r="E801" s="421"/>
      <c r="F801" s="421"/>
      <c r="G801" s="421"/>
      <c r="H801" s="421"/>
      <c r="I801" s="421"/>
      <c r="J801" s="421"/>
      <c r="K801" s="421"/>
      <c r="L801" s="82">
        <v>15200.56</v>
      </c>
      <c r="M801" s="96"/>
      <c r="N801" s="80"/>
      <c r="V801" s="94"/>
      <c r="W801" s="76"/>
      <c r="X801" s="76"/>
      <c r="AC801" s="76"/>
      <c r="AE801" s="93"/>
      <c r="AF801" s="76"/>
      <c r="AG801" s="66" t="s">
        <v>115</v>
      </c>
      <c r="AH801" s="76"/>
    </row>
    <row r="802" spans="1:34" s="65" customFormat="1" ht="12" x14ac:dyDescent="0.2">
      <c r="A802" s="79"/>
      <c r="B802" s="83"/>
      <c r="C802" s="421" t="s">
        <v>103</v>
      </c>
      <c r="D802" s="421"/>
      <c r="E802" s="421"/>
      <c r="F802" s="421"/>
      <c r="G802" s="421"/>
      <c r="H802" s="421"/>
      <c r="I802" s="421"/>
      <c r="J802" s="421"/>
      <c r="K802" s="421"/>
      <c r="L802" s="82"/>
      <c r="M802" s="96"/>
      <c r="N802" s="80"/>
      <c r="V802" s="94"/>
      <c r="W802" s="76"/>
      <c r="X802" s="76"/>
      <c r="AC802" s="76"/>
      <c r="AE802" s="93"/>
      <c r="AF802" s="76"/>
      <c r="AG802" s="66" t="s">
        <v>103</v>
      </c>
      <c r="AH802" s="76"/>
    </row>
    <row r="803" spans="1:34" s="65" customFormat="1" ht="12" x14ac:dyDescent="0.2">
      <c r="A803" s="79"/>
      <c r="B803" s="83"/>
      <c r="C803" s="421" t="s">
        <v>102</v>
      </c>
      <c r="D803" s="421"/>
      <c r="E803" s="421"/>
      <c r="F803" s="421"/>
      <c r="G803" s="421"/>
      <c r="H803" s="421"/>
      <c r="I803" s="421"/>
      <c r="J803" s="421"/>
      <c r="K803" s="421"/>
      <c r="L803" s="82">
        <v>1415.47</v>
      </c>
      <c r="M803" s="96"/>
      <c r="N803" s="80"/>
      <c r="V803" s="94"/>
      <c r="W803" s="76"/>
      <c r="X803" s="76"/>
      <c r="AC803" s="76"/>
      <c r="AE803" s="93"/>
      <c r="AF803" s="76"/>
      <c r="AG803" s="66" t="s">
        <v>102</v>
      </c>
      <c r="AH803" s="76"/>
    </row>
    <row r="804" spans="1:34" s="65" customFormat="1" ht="12" x14ac:dyDescent="0.2">
      <c r="A804" s="79"/>
      <c r="B804" s="83"/>
      <c r="C804" s="421" t="s">
        <v>135</v>
      </c>
      <c r="D804" s="421"/>
      <c r="E804" s="421"/>
      <c r="F804" s="421"/>
      <c r="G804" s="421"/>
      <c r="H804" s="421"/>
      <c r="I804" s="421"/>
      <c r="J804" s="421"/>
      <c r="K804" s="421"/>
      <c r="L804" s="82">
        <v>554.95000000000005</v>
      </c>
      <c r="M804" s="96"/>
      <c r="N804" s="80"/>
      <c r="V804" s="94"/>
      <c r="W804" s="76"/>
      <c r="X804" s="76"/>
      <c r="AC804" s="76"/>
      <c r="AE804" s="93"/>
      <c r="AF804" s="76"/>
      <c r="AG804" s="66" t="s">
        <v>135</v>
      </c>
      <c r="AH804" s="76"/>
    </row>
    <row r="805" spans="1:34" s="65" customFormat="1" ht="12" x14ac:dyDescent="0.2">
      <c r="A805" s="79"/>
      <c r="B805" s="83"/>
      <c r="C805" s="421" t="s">
        <v>134</v>
      </c>
      <c r="D805" s="421"/>
      <c r="E805" s="421"/>
      <c r="F805" s="421"/>
      <c r="G805" s="421"/>
      <c r="H805" s="421"/>
      <c r="I805" s="421"/>
      <c r="J805" s="421"/>
      <c r="K805" s="421"/>
      <c r="L805" s="82">
        <v>45.06</v>
      </c>
      <c r="M805" s="96"/>
      <c r="N805" s="80"/>
      <c r="V805" s="94"/>
      <c r="W805" s="76"/>
      <c r="X805" s="76"/>
      <c r="AC805" s="76"/>
      <c r="AE805" s="93"/>
      <c r="AF805" s="76"/>
      <c r="AG805" s="66" t="s">
        <v>134</v>
      </c>
      <c r="AH805" s="76"/>
    </row>
    <row r="806" spans="1:34" s="65" customFormat="1" ht="12" x14ac:dyDescent="0.2">
      <c r="A806" s="79"/>
      <c r="B806" s="83"/>
      <c r="C806" s="421" t="s">
        <v>99</v>
      </c>
      <c r="D806" s="421"/>
      <c r="E806" s="421"/>
      <c r="F806" s="421"/>
      <c r="G806" s="421"/>
      <c r="H806" s="421"/>
      <c r="I806" s="421"/>
      <c r="J806" s="421"/>
      <c r="K806" s="421"/>
      <c r="L806" s="82">
        <v>11012.49</v>
      </c>
      <c r="M806" s="96"/>
      <c r="N806" s="80"/>
      <c r="V806" s="94"/>
      <c r="W806" s="76"/>
      <c r="X806" s="76"/>
      <c r="AC806" s="76"/>
      <c r="AE806" s="93"/>
      <c r="AF806" s="76"/>
      <c r="AG806" s="66" t="s">
        <v>99</v>
      </c>
      <c r="AH806" s="76"/>
    </row>
    <row r="807" spans="1:34" s="65" customFormat="1" ht="12" x14ac:dyDescent="0.2">
      <c r="A807" s="79"/>
      <c r="B807" s="83"/>
      <c r="C807" s="421" t="s">
        <v>98</v>
      </c>
      <c r="D807" s="421"/>
      <c r="E807" s="421"/>
      <c r="F807" s="421"/>
      <c r="G807" s="421"/>
      <c r="H807" s="421"/>
      <c r="I807" s="421"/>
      <c r="J807" s="421"/>
      <c r="K807" s="421"/>
      <c r="L807" s="82">
        <v>1456.75</v>
      </c>
      <c r="M807" s="96"/>
      <c r="N807" s="80"/>
      <c r="V807" s="94"/>
      <c r="W807" s="76"/>
      <c r="X807" s="76"/>
      <c r="AC807" s="76"/>
      <c r="AE807" s="93"/>
      <c r="AF807" s="76"/>
      <c r="AG807" s="66" t="s">
        <v>98</v>
      </c>
      <c r="AH807" s="76"/>
    </row>
    <row r="808" spans="1:34" s="65" customFormat="1" ht="12" x14ac:dyDescent="0.2">
      <c r="A808" s="79"/>
      <c r="B808" s="83"/>
      <c r="C808" s="421" t="s">
        <v>97</v>
      </c>
      <c r="D808" s="421"/>
      <c r="E808" s="421"/>
      <c r="F808" s="421"/>
      <c r="G808" s="421"/>
      <c r="H808" s="421"/>
      <c r="I808" s="421"/>
      <c r="J808" s="421"/>
      <c r="K808" s="421"/>
      <c r="L808" s="82">
        <v>760.9</v>
      </c>
      <c r="M808" s="96"/>
      <c r="N808" s="80"/>
      <c r="V808" s="94"/>
      <c r="W808" s="76"/>
      <c r="X808" s="76"/>
      <c r="AC808" s="76"/>
      <c r="AE808" s="93"/>
      <c r="AF808" s="76"/>
      <c r="AG808" s="66" t="s">
        <v>97</v>
      </c>
      <c r="AH808" s="76"/>
    </row>
    <row r="809" spans="1:34" s="65" customFormat="1" ht="12" x14ac:dyDescent="0.2">
      <c r="A809" s="79"/>
      <c r="B809" s="83"/>
      <c r="C809" s="421" t="s">
        <v>96</v>
      </c>
      <c r="D809" s="421"/>
      <c r="E809" s="421"/>
      <c r="F809" s="421"/>
      <c r="G809" s="421"/>
      <c r="H809" s="421"/>
      <c r="I809" s="421"/>
      <c r="J809" s="421"/>
      <c r="K809" s="421"/>
      <c r="L809" s="82">
        <v>1460.53</v>
      </c>
      <c r="M809" s="96"/>
      <c r="N809" s="80"/>
      <c r="V809" s="94"/>
      <c r="W809" s="76"/>
      <c r="X809" s="76"/>
      <c r="AC809" s="76"/>
      <c r="AE809" s="93"/>
      <c r="AF809" s="76"/>
      <c r="AG809" s="66" t="s">
        <v>96</v>
      </c>
      <c r="AH809" s="76"/>
    </row>
    <row r="810" spans="1:34" s="65" customFormat="1" ht="12" x14ac:dyDescent="0.2">
      <c r="A810" s="79"/>
      <c r="B810" s="83"/>
      <c r="C810" s="421" t="s">
        <v>95</v>
      </c>
      <c r="D810" s="421"/>
      <c r="E810" s="421"/>
      <c r="F810" s="421"/>
      <c r="G810" s="421"/>
      <c r="H810" s="421"/>
      <c r="I810" s="421"/>
      <c r="J810" s="421"/>
      <c r="K810" s="421"/>
      <c r="L810" s="82">
        <v>1456.75</v>
      </c>
      <c r="M810" s="96"/>
      <c r="N810" s="80"/>
      <c r="V810" s="94"/>
      <c r="W810" s="76"/>
      <c r="X810" s="76"/>
      <c r="AC810" s="76"/>
      <c r="AE810" s="93"/>
      <c r="AF810" s="76"/>
      <c r="AG810" s="66" t="s">
        <v>95</v>
      </c>
      <c r="AH810" s="76"/>
    </row>
    <row r="811" spans="1:34" s="65" customFormat="1" ht="12" x14ac:dyDescent="0.2">
      <c r="A811" s="79"/>
      <c r="B811" s="83"/>
      <c r="C811" s="421" t="s">
        <v>94</v>
      </c>
      <c r="D811" s="421"/>
      <c r="E811" s="421"/>
      <c r="F811" s="421"/>
      <c r="G811" s="421"/>
      <c r="H811" s="421"/>
      <c r="I811" s="421"/>
      <c r="J811" s="421"/>
      <c r="K811" s="421"/>
      <c r="L811" s="82">
        <v>760.9</v>
      </c>
      <c r="M811" s="96"/>
      <c r="N811" s="80"/>
      <c r="V811" s="94"/>
      <c r="W811" s="76"/>
      <c r="X811" s="76"/>
      <c r="AC811" s="76"/>
      <c r="AE811" s="93"/>
      <c r="AF811" s="76"/>
      <c r="AG811" s="66" t="s">
        <v>94</v>
      </c>
      <c r="AH811" s="76"/>
    </row>
    <row r="812" spans="1:34" s="65" customFormat="1" ht="12" x14ac:dyDescent="0.2">
      <c r="A812" s="79"/>
      <c r="B812" s="75"/>
      <c r="C812" s="424" t="s">
        <v>359</v>
      </c>
      <c r="D812" s="424"/>
      <c r="E812" s="424"/>
      <c r="F812" s="424"/>
      <c r="G812" s="424"/>
      <c r="H812" s="424"/>
      <c r="I812" s="424"/>
      <c r="J812" s="424"/>
      <c r="K812" s="424"/>
      <c r="L812" s="73">
        <v>15200.56</v>
      </c>
      <c r="M812" s="72"/>
      <c r="N812" s="95"/>
      <c r="V812" s="94"/>
      <c r="W812" s="76"/>
      <c r="X812" s="76"/>
      <c r="AC812" s="76"/>
      <c r="AE812" s="93"/>
      <c r="AF812" s="76"/>
      <c r="AH812" s="76" t="s">
        <v>359</v>
      </c>
    </row>
    <row r="813" spans="1:34" s="65" customFormat="1" ht="12" x14ac:dyDescent="0.2">
      <c r="A813" s="425" t="s">
        <v>358</v>
      </c>
      <c r="B813" s="426"/>
      <c r="C813" s="426"/>
      <c r="D813" s="426"/>
      <c r="E813" s="426"/>
      <c r="F813" s="426"/>
      <c r="G813" s="426"/>
      <c r="H813" s="426"/>
      <c r="I813" s="426"/>
      <c r="J813" s="426"/>
      <c r="K813" s="426"/>
      <c r="L813" s="426"/>
      <c r="M813" s="426"/>
      <c r="N813" s="427"/>
      <c r="V813" s="94" t="s">
        <v>358</v>
      </c>
      <c r="W813" s="76"/>
      <c r="X813" s="76"/>
      <c r="AC813" s="76"/>
      <c r="AE813" s="93"/>
      <c r="AF813" s="76"/>
      <c r="AH813" s="76"/>
    </row>
    <row r="814" spans="1:34" s="65" customFormat="1" ht="22.5" x14ac:dyDescent="0.2">
      <c r="A814" s="104" t="s">
        <v>357</v>
      </c>
      <c r="B814" s="103" t="s">
        <v>356</v>
      </c>
      <c r="C814" s="422" t="s">
        <v>354</v>
      </c>
      <c r="D814" s="422"/>
      <c r="E814" s="422"/>
      <c r="F814" s="101" t="s">
        <v>209</v>
      </c>
      <c r="G814" s="101"/>
      <c r="H814" s="101"/>
      <c r="I814" s="101" t="s">
        <v>355</v>
      </c>
      <c r="J814" s="102"/>
      <c r="K814" s="101"/>
      <c r="L814" s="102"/>
      <c r="M814" s="101"/>
      <c r="N814" s="100"/>
      <c r="V814" s="94"/>
      <c r="W814" s="76"/>
      <c r="X814" s="76" t="s">
        <v>354</v>
      </c>
      <c r="AC814" s="76"/>
      <c r="AE814" s="93"/>
      <c r="AF814" s="76"/>
      <c r="AH814" s="76"/>
    </row>
    <row r="815" spans="1:34" s="65" customFormat="1" ht="12" x14ac:dyDescent="0.2">
      <c r="A815" s="106"/>
      <c r="B815" s="105"/>
      <c r="C815" s="421" t="s">
        <v>353</v>
      </c>
      <c r="D815" s="421"/>
      <c r="E815" s="421"/>
      <c r="F815" s="421"/>
      <c r="G815" s="421"/>
      <c r="H815" s="421"/>
      <c r="I815" s="421"/>
      <c r="J815" s="421"/>
      <c r="K815" s="421"/>
      <c r="L815" s="421"/>
      <c r="M815" s="421"/>
      <c r="N815" s="423"/>
      <c r="V815" s="94"/>
      <c r="W815" s="76"/>
      <c r="X815" s="76"/>
      <c r="Y815" s="66" t="s">
        <v>353</v>
      </c>
      <c r="AC815" s="76"/>
      <c r="AE815" s="93"/>
      <c r="AF815" s="76"/>
      <c r="AH815" s="76"/>
    </row>
    <row r="816" spans="1:34" s="65" customFormat="1" ht="22.5" x14ac:dyDescent="0.2">
      <c r="A816" s="122"/>
      <c r="B816" s="83" t="s">
        <v>186</v>
      </c>
      <c r="C816" s="421" t="s">
        <v>185</v>
      </c>
      <c r="D816" s="421"/>
      <c r="E816" s="421"/>
      <c r="F816" s="421"/>
      <c r="G816" s="421"/>
      <c r="H816" s="421"/>
      <c r="I816" s="421"/>
      <c r="J816" s="421"/>
      <c r="K816" s="421"/>
      <c r="L816" s="421"/>
      <c r="M816" s="421"/>
      <c r="N816" s="423"/>
      <c r="V816" s="94"/>
      <c r="W816" s="76"/>
      <c r="X816" s="76"/>
      <c r="AC816" s="76"/>
      <c r="AD816" s="66" t="s">
        <v>185</v>
      </c>
      <c r="AE816" s="93"/>
      <c r="AF816" s="76"/>
      <c r="AH816" s="76"/>
    </row>
    <row r="817" spans="1:34" s="65" customFormat="1" ht="33.75" x14ac:dyDescent="0.2">
      <c r="A817" s="122"/>
      <c r="B817" s="83" t="s">
        <v>184</v>
      </c>
      <c r="C817" s="421" t="s">
        <v>183</v>
      </c>
      <c r="D817" s="421"/>
      <c r="E817" s="421"/>
      <c r="F817" s="421"/>
      <c r="G817" s="421"/>
      <c r="H817" s="421"/>
      <c r="I817" s="421"/>
      <c r="J817" s="421"/>
      <c r="K817" s="421"/>
      <c r="L817" s="421"/>
      <c r="M817" s="421"/>
      <c r="N817" s="423"/>
      <c r="V817" s="94"/>
      <c r="W817" s="76"/>
      <c r="X817" s="76"/>
      <c r="AC817" s="76"/>
      <c r="AD817" s="66" t="s">
        <v>183</v>
      </c>
      <c r="AE817" s="93"/>
      <c r="AF817" s="76"/>
      <c r="AH817" s="76"/>
    </row>
    <row r="818" spans="1:34" s="65" customFormat="1" ht="12" x14ac:dyDescent="0.2">
      <c r="A818" s="116"/>
      <c r="B818" s="83" t="s">
        <v>168</v>
      </c>
      <c r="C818" s="421" t="s">
        <v>181</v>
      </c>
      <c r="D818" s="421"/>
      <c r="E818" s="421"/>
      <c r="F818" s="98"/>
      <c r="G818" s="98"/>
      <c r="H818" s="98"/>
      <c r="I818" s="98"/>
      <c r="J818" s="115">
        <v>131.25</v>
      </c>
      <c r="K818" s="98" t="s">
        <v>182</v>
      </c>
      <c r="L818" s="115">
        <v>86.22</v>
      </c>
      <c r="M818" s="98" t="s">
        <v>176</v>
      </c>
      <c r="N818" s="114">
        <v>1720</v>
      </c>
      <c r="V818" s="94"/>
      <c r="W818" s="76"/>
      <c r="X818" s="76"/>
      <c r="Z818" s="66" t="s">
        <v>181</v>
      </c>
      <c r="AC818" s="76"/>
      <c r="AE818" s="93"/>
      <c r="AF818" s="76"/>
      <c r="AH818" s="76"/>
    </row>
    <row r="819" spans="1:34" s="65" customFormat="1" ht="12" x14ac:dyDescent="0.2">
      <c r="A819" s="116"/>
      <c r="B819" s="83" t="s">
        <v>180</v>
      </c>
      <c r="C819" s="421" t="s">
        <v>179</v>
      </c>
      <c r="D819" s="421"/>
      <c r="E819" s="421"/>
      <c r="F819" s="98"/>
      <c r="G819" s="98"/>
      <c r="H819" s="98"/>
      <c r="I819" s="98"/>
      <c r="J819" s="115">
        <v>51.36</v>
      </c>
      <c r="K819" s="98" t="s">
        <v>177</v>
      </c>
      <c r="L819" s="115">
        <v>36.67</v>
      </c>
      <c r="M819" s="98"/>
      <c r="N819" s="114"/>
      <c r="V819" s="94"/>
      <c r="W819" s="76"/>
      <c r="X819" s="76"/>
      <c r="Z819" s="66" t="s">
        <v>179</v>
      </c>
      <c r="AC819" s="76"/>
      <c r="AE819" s="93"/>
      <c r="AF819" s="76"/>
      <c r="AH819" s="76"/>
    </row>
    <row r="820" spans="1:34" s="65" customFormat="1" ht="12" x14ac:dyDescent="0.2">
      <c r="A820" s="116"/>
      <c r="B820" s="83" t="s">
        <v>178</v>
      </c>
      <c r="C820" s="421" t="s">
        <v>175</v>
      </c>
      <c r="D820" s="421"/>
      <c r="E820" s="421"/>
      <c r="F820" s="98"/>
      <c r="G820" s="98"/>
      <c r="H820" s="98"/>
      <c r="I820" s="98"/>
      <c r="J820" s="115">
        <v>2.62</v>
      </c>
      <c r="K820" s="98" t="s">
        <v>177</v>
      </c>
      <c r="L820" s="115">
        <v>1.87</v>
      </c>
      <c r="M820" s="98" t="s">
        <v>176</v>
      </c>
      <c r="N820" s="114">
        <v>37</v>
      </c>
      <c r="V820" s="94"/>
      <c r="W820" s="76"/>
      <c r="X820" s="76"/>
      <c r="Z820" s="66" t="s">
        <v>175</v>
      </c>
      <c r="AC820" s="76"/>
      <c r="AE820" s="93"/>
      <c r="AF820" s="76"/>
      <c r="AH820" s="76"/>
    </row>
    <row r="821" spans="1:34" s="65" customFormat="1" ht="12" x14ac:dyDescent="0.2">
      <c r="A821" s="116"/>
      <c r="B821" s="83" t="s">
        <v>174</v>
      </c>
      <c r="C821" s="421" t="s">
        <v>173</v>
      </c>
      <c r="D821" s="421"/>
      <c r="E821" s="421"/>
      <c r="F821" s="98"/>
      <c r="G821" s="98"/>
      <c r="H821" s="98"/>
      <c r="I821" s="98"/>
      <c r="J821" s="115">
        <v>10215.43</v>
      </c>
      <c r="K821" s="98"/>
      <c r="L821" s="115">
        <v>4862.54</v>
      </c>
      <c r="M821" s="98"/>
      <c r="N821" s="114"/>
      <c r="V821" s="94"/>
      <c r="W821" s="76"/>
      <c r="X821" s="76"/>
      <c r="Z821" s="66" t="s">
        <v>173</v>
      </c>
      <c r="AC821" s="76"/>
      <c r="AE821" s="93"/>
      <c r="AF821" s="76"/>
      <c r="AH821" s="76"/>
    </row>
    <row r="822" spans="1:34" s="65" customFormat="1" ht="12" x14ac:dyDescent="0.2">
      <c r="A822" s="116"/>
      <c r="B822" s="83"/>
      <c r="C822" s="421" t="s">
        <v>163</v>
      </c>
      <c r="D822" s="421"/>
      <c r="E822" s="421"/>
      <c r="F822" s="98" t="s">
        <v>162</v>
      </c>
      <c r="G822" s="98" t="s">
        <v>352</v>
      </c>
      <c r="H822" s="98" t="s">
        <v>165</v>
      </c>
      <c r="I822" s="98" t="s">
        <v>351</v>
      </c>
      <c r="J822" s="115"/>
      <c r="K822" s="98"/>
      <c r="L822" s="115"/>
      <c r="M822" s="98"/>
      <c r="N822" s="114"/>
      <c r="V822" s="94"/>
      <c r="W822" s="76"/>
      <c r="X822" s="76"/>
      <c r="AA822" s="66" t="s">
        <v>163</v>
      </c>
      <c r="AC822" s="76"/>
      <c r="AE822" s="93"/>
      <c r="AF822" s="76"/>
      <c r="AH822" s="76"/>
    </row>
    <row r="823" spans="1:34" s="65" customFormat="1" ht="12" x14ac:dyDescent="0.2">
      <c r="A823" s="116"/>
      <c r="B823" s="83"/>
      <c r="C823" s="421" t="s">
        <v>158</v>
      </c>
      <c r="D823" s="421"/>
      <c r="E823" s="421"/>
      <c r="F823" s="98" t="s">
        <v>162</v>
      </c>
      <c r="G823" s="98" t="s">
        <v>280</v>
      </c>
      <c r="H823" s="98" t="s">
        <v>160</v>
      </c>
      <c r="I823" s="98" t="s">
        <v>350</v>
      </c>
      <c r="J823" s="115"/>
      <c r="K823" s="98"/>
      <c r="L823" s="115"/>
      <c r="M823" s="98"/>
      <c r="N823" s="114"/>
      <c r="V823" s="94"/>
      <c r="W823" s="76"/>
      <c r="X823" s="76"/>
      <c r="AA823" s="66" t="s">
        <v>158</v>
      </c>
      <c r="AC823" s="76"/>
      <c r="AE823" s="93"/>
      <c r="AF823" s="76"/>
      <c r="AH823" s="76"/>
    </row>
    <row r="824" spans="1:34" s="65" customFormat="1" ht="12" x14ac:dyDescent="0.2">
      <c r="A824" s="116"/>
      <c r="B824" s="83"/>
      <c r="C824" s="429" t="s">
        <v>157</v>
      </c>
      <c r="D824" s="429"/>
      <c r="E824" s="429"/>
      <c r="F824" s="113"/>
      <c r="G824" s="113"/>
      <c r="H824" s="113"/>
      <c r="I824" s="113"/>
      <c r="J824" s="118">
        <v>10398.040000000001</v>
      </c>
      <c r="K824" s="113"/>
      <c r="L824" s="118">
        <v>4985.43</v>
      </c>
      <c r="M824" s="113"/>
      <c r="N824" s="117"/>
      <c r="V824" s="94"/>
      <c r="W824" s="76"/>
      <c r="X824" s="76"/>
      <c r="AB824" s="66" t="s">
        <v>157</v>
      </c>
      <c r="AC824" s="76"/>
      <c r="AE824" s="93"/>
      <c r="AF824" s="76"/>
      <c r="AH824" s="76"/>
    </row>
    <row r="825" spans="1:34" s="65" customFormat="1" ht="12" x14ac:dyDescent="0.2">
      <c r="A825" s="116"/>
      <c r="B825" s="83"/>
      <c r="C825" s="421" t="s">
        <v>156</v>
      </c>
      <c r="D825" s="421"/>
      <c r="E825" s="421"/>
      <c r="F825" s="98"/>
      <c r="G825" s="98"/>
      <c r="H825" s="98"/>
      <c r="I825" s="98"/>
      <c r="J825" s="115"/>
      <c r="K825" s="98"/>
      <c r="L825" s="115">
        <v>88.09</v>
      </c>
      <c r="M825" s="98"/>
      <c r="N825" s="114">
        <v>1757</v>
      </c>
      <c r="V825" s="94"/>
      <c r="W825" s="76"/>
      <c r="X825" s="76"/>
      <c r="AA825" s="66" t="s">
        <v>156</v>
      </c>
      <c r="AC825" s="76"/>
      <c r="AE825" s="93"/>
      <c r="AF825" s="76"/>
      <c r="AH825" s="76"/>
    </row>
    <row r="826" spans="1:34" s="65" customFormat="1" ht="33.75" x14ac:dyDescent="0.2">
      <c r="A826" s="116"/>
      <c r="B826" s="83" t="s">
        <v>201</v>
      </c>
      <c r="C826" s="421" t="s">
        <v>198</v>
      </c>
      <c r="D826" s="421"/>
      <c r="E826" s="421"/>
      <c r="F826" s="98" t="s">
        <v>149</v>
      </c>
      <c r="G826" s="98" t="s">
        <v>200</v>
      </c>
      <c r="H826" s="98" t="s">
        <v>153</v>
      </c>
      <c r="I826" s="98" t="s">
        <v>199</v>
      </c>
      <c r="J826" s="115"/>
      <c r="K826" s="98"/>
      <c r="L826" s="115">
        <v>86.42</v>
      </c>
      <c r="M826" s="98"/>
      <c r="N826" s="114">
        <v>1724</v>
      </c>
      <c r="V826" s="94"/>
      <c r="W826" s="76"/>
      <c r="X826" s="76"/>
      <c r="AA826" s="66" t="s">
        <v>198</v>
      </c>
      <c r="AC826" s="76"/>
      <c r="AE826" s="93"/>
      <c r="AF826" s="76"/>
      <c r="AH826" s="76"/>
    </row>
    <row r="827" spans="1:34" s="65" customFormat="1" ht="33.75" x14ac:dyDescent="0.2">
      <c r="A827" s="116"/>
      <c r="B827" s="83" t="s">
        <v>197</v>
      </c>
      <c r="C827" s="421" t="s">
        <v>194</v>
      </c>
      <c r="D827" s="421"/>
      <c r="E827" s="421"/>
      <c r="F827" s="98" t="s">
        <v>149</v>
      </c>
      <c r="G827" s="98" t="s">
        <v>196</v>
      </c>
      <c r="H827" s="98" t="s">
        <v>147</v>
      </c>
      <c r="I827" s="98" t="s">
        <v>195</v>
      </c>
      <c r="J827" s="115"/>
      <c r="K827" s="98"/>
      <c r="L827" s="115">
        <v>42.68</v>
      </c>
      <c r="M827" s="98"/>
      <c r="N827" s="114">
        <v>851</v>
      </c>
      <c r="V827" s="94"/>
      <c r="W827" s="76"/>
      <c r="X827" s="76"/>
      <c r="AA827" s="66" t="s">
        <v>194</v>
      </c>
      <c r="AC827" s="76"/>
      <c r="AE827" s="93"/>
      <c r="AF827" s="76"/>
      <c r="AH827" s="76"/>
    </row>
    <row r="828" spans="1:34" s="65" customFormat="1" ht="12" x14ac:dyDescent="0.2">
      <c r="A828" s="112"/>
      <c r="B828" s="74"/>
      <c r="C828" s="422" t="s">
        <v>144</v>
      </c>
      <c r="D828" s="422"/>
      <c r="E828" s="422"/>
      <c r="F828" s="101"/>
      <c r="G828" s="101"/>
      <c r="H828" s="101"/>
      <c r="I828" s="101"/>
      <c r="J828" s="102"/>
      <c r="K828" s="101"/>
      <c r="L828" s="102">
        <v>5114.53</v>
      </c>
      <c r="M828" s="113"/>
      <c r="N828" s="100"/>
      <c r="V828" s="94"/>
      <c r="W828" s="76"/>
      <c r="X828" s="76"/>
      <c r="AC828" s="76" t="s">
        <v>144</v>
      </c>
      <c r="AE828" s="93"/>
      <c r="AF828" s="76"/>
      <c r="AH828" s="76"/>
    </row>
    <row r="829" spans="1:34" s="65" customFormat="1" ht="22.5" x14ac:dyDescent="0.2">
      <c r="A829" s="104" t="s">
        <v>234</v>
      </c>
      <c r="B829" s="103" t="s">
        <v>349</v>
      </c>
      <c r="C829" s="422" t="s">
        <v>347</v>
      </c>
      <c r="D829" s="422"/>
      <c r="E829" s="422"/>
      <c r="F829" s="101" t="s">
        <v>235</v>
      </c>
      <c r="G829" s="101"/>
      <c r="H829" s="101"/>
      <c r="I829" s="101" t="s">
        <v>348</v>
      </c>
      <c r="J829" s="102">
        <v>34.159999999999997</v>
      </c>
      <c r="K829" s="101"/>
      <c r="L829" s="102">
        <v>1673.84</v>
      </c>
      <c r="M829" s="101"/>
      <c r="N829" s="100"/>
      <c r="V829" s="94"/>
      <c r="W829" s="76"/>
      <c r="X829" s="76" t="s">
        <v>347</v>
      </c>
      <c r="AC829" s="76"/>
      <c r="AE829" s="93"/>
      <c r="AF829" s="76"/>
      <c r="AH829" s="76"/>
    </row>
    <row r="830" spans="1:34" s="65" customFormat="1" ht="12" x14ac:dyDescent="0.2">
      <c r="A830" s="112"/>
      <c r="B830" s="74"/>
      <c r="C830" s="111" t="s">
        <v>232</v>
      </c>
      <c r="D830" s="110"/>
      <c r="E830" s="110"/>
      <c r="F830" s="99"/>
      <c r="G830" s="99"/>
      <c r="H830" s="99"/>
      <c r="I830" s="99"/>
      <c r="J830" s="109"/>
      <c r="K830" s="99"/>
      <c r="L830" s="109"/>
      <c r="M830" s="108"/>
      <c r="N830" s="107"/>
      <c r="V830" s="94"/>
      <c r="W830" s="76"/>
      <c r="X830" s="76"/>
      <c r="AC830" s="76"/>
      <c r="AE830" s="93"/>
      <c r="AF830" s="76"/>
      <c r="AH830" s="76"/>
    </row>
    <row r="831" spans="1:34" s="65" customFormat="1" ht="22.5" x14ac:dyDescent="0.2">
      <c r="A831" s="104" t="s">
        <v>346</v>
      </c>
      <c r="B831" s="103" t="s">
        <v>331</v>
      </c>
      <c r="C831" s="422" t="s">
        <v>329</v>
      </c>
      <c r="D831" s="422"/>
      <c r="E831" s="422"/>
      <c r="F831" s="101" t="s">
        <v>235</v>
      </c>
      <c r="G831" s="101"/>
      <c r="H831" s="101"/>
      <c r="I831" s="101" t="s">
        <v>345</v>
      </c>
      <c r="J831" s="102">
        <v>60.71</v>
      </c>
      <c r="K831" s="101"/>
      <c r="L831" s="102">
        <v>1699.88</v>
      </c>
      <c r="M831" s="101"/>
      <c r="N831" s="100"/>
      <c r="V831" s="94"/>
      <c r="W831" s="76"/>
      <c r="X831" s="76" t="s">
        <v>329</v>
      </c>
      <c r="AC831" s="76"/>
      <c r="AE831" s="93"/>
      <c r="AF831" s="76"/>
      <c r="AH831" s="76"/>
    </row>
    <row r="832" spans="1:34" s="65" customFormat="1" ht="12" x14ac:dyDescent="0.2">
      <c r="A832" s="112"/>
      <c r="B832" s="74"/>
      <c r="C832" s="111" t="s">
        <v>232</v>
      </c>
      <c r="D832" s="110"/>
      <c r="E832" s="110"/>
      <c r="F832" s="99"/>
      <c r="G832" s="99"/>
      <c r="H832" s="99"/>
      <c r="I832" s="99"/>
      <c r="J832" s="109"/>
      <c r="K832" s="99"/>
      <c r="L832" s="109"/>
      <c r="M832" s="108"/>
      <c r="N832" s="107"/>
      <c r="V832" s="94"/>
      <c r="W832" s="76"/>
      <c r="X832" s="76"/>
      <c r="AC832" s="76"/>
      <c r="AE832" s="93"/>
      <c r="AF832" s="76"/>
      <c r="AH832" s="76"/>
    </row>
    <row r="833" spans="1:34" s="65" customFormat="1" ht="1.5" customHeight="1" x14ac:dyDescent="0.2">
      <c r="A833" s="99"/>
      <c r="B833" s="74"/>
      <c r="C833" s="74"/>
      <c r="D833" s="74"/>
      <c r="E833" s="74"/>
      <c r="F833" s="99"/>
      <c r="G833" s="99"/>
      <c r="H833" s="99"/>
      <c r="I833" s="99"/>
      <c r="J833" s="75"/>
      <c r="K833" s="99"/>
      <c r="L833" s="75"/>
      <c r="M833" s="98"/>
      <c r="N833" s="75"/>
      <c r="V833" s="94"/>
      <c r="W833" s="76"/>
      <c r="X833" s="76"/>
      <c r="AC833" s="76"/>
      <c r="AE833" s="93"/>
      <c r="AF833" s="76"/>
      <c r="AH833" s="76"/>
    </row>
    <row r="834" spans="1:34" s="65" customFormat="1" ht="12" x14ac:dyDescent="0.2">
      <c r="A834" s="88"/>
      <c r="B834" s="87"/>
      <c r="C834" s="422" t="s">
        <v>344</v>
      </c>
      <c r="D834" s="422"/>
      <c r="E834" s="422"/>
      <c r="F834" s="422"/>
      <c r="G834" s="422"/>
      <c r="H834" s="422"/>
      <c r="I834" s="422"/>
      <c r="J834" s="422"/>
      <c r="K834" s="422"/>
      <c r="L834" s="86"/>
      <c r="M834" s="97"/>
      <c r="N834" s="84"/>
      <c r="V834" s="94"/>
      <c r="W834" s="76"/>
      <c r="X834" s="76"/>
      <c r="AC834" s="76"/>
      <c r="AE834" s="93"/>
      <c r="AF834" s="76" t="s">
        <v>344</v>
      </c>
      <c r="AH834" s="76"/>
    </row>
    <row r="835" spans="1:34" s="65" customFormat="1" ht="12" x14ac:dyDescent="0.2">
      <c r="A835" s="79"/>
      <c r="B835" s="83"/>
      <c r="C835" s="421" t="s">
        <v>120</v>
      </c>
      <c r="D835" s="421"/>
      <c r="E835" s="421"/>
      <c r="F835" s="421"/>
      <c r="G835" s="421"/>
      <c r="H835" s="421"/>
      <c r="I835" s="421"/>
      <c r="J835" s="421"/>
      <c r="K835" s="421"/>
      <c r="L835" s="82">
        <v>8359.15</v>
      </c>
      <c r="M835" s="96"/>
      <c r="N835" s="80"/>
      <c r="V835" s="94"/>
      <c r="W835" s="76"/>
      <c r="X835" s="76"/>
      <c r="AC835" s="76"/>
      <c r="AE835" s="93"/>
      <c r="AF835" s="76"/>
      <c r="AG835" s="66" t="s">
        <v>120</v>
      </c>
      <c r="AH835" s="76"/>
    </row>
    <row r="836" spans="1:34" s="65" customFormat="1" ht="12" x14ac:dyDescent="0.2">
      <c r="A836" s="79"/>
      <c r="B836" s="83"/>
      <c r="C836" s="421" t="s">
        <v>103</v>
      </c>
      <c r="D836" s="421"/>
      <c r="E836" s="421"/>
      <c r="F836" s="421"/>
      <c r="G836" s="421"/>
      <c r="H836" s="421"/>
      <c r="I836" s="421"/>
      <c r="J836" s="421"/>
      <c r="K836" s="421"/>
      <c r="L836" s="82"/>
      <c r="M836" s="96"/>
      <c r="N836" s="80"/>
      <c r="V836" s="94"/>
      <c r="W836" s="76"/>
      <c r="X836" s="76"/>
      <c r="AC836" s="76"/>
      <c r="AE836" s="93"/>
      <c r="AF836" s="76"/>
      <c r="AG836" s="66" t="s">
        <v>103</v>
      </c>
      <c r="AH836" s="76"/>
    </row>
    <row r="837" spans="1:34" s="65" customFormat="1" ht="12" x14ac:dyDescent="0.2">
      <c r="A837" s="79"/>
      <c r="B837" s="83"/>
      <c r="C837" s="421" t="s">
        <v>119</v>
      </c>
      <c r="D837" s="421"/>
      <c r="E837" s="421"/>
      <c r="F837" s="421"/>
      <c r="G837" s="421"/>
      <c r="H837" s="421"/>
      <c r="I837" s="421"/>
      <c r="J837" s="421"/>
      <c r="K837" s="421"/>
      <c r="L837" s="82">
        <v>86.22</v>
      </c>
      <c r="M837" s="96"/>
      <c r="N837" s="80"/>
      <c r="V837" s="94"/>
      <c r="W837" s="76"/>
      <c r="X837" s="76"/>
      <c r="AC837" s="76"/>
      <c r="AE837" s="93"/>
      <c r="AF837" s="76"/>
      <c r="AG837" s="66" t="s">
        <v>119</v>
      </c>
      <c r="AH837" s="76"/>
    </row>
    <row r="838" spans="1:34" s="65" customFormat="1" ht="12" x14ac:dyDescent="0.2">
      <c r="A838" s="79"/>
      <c r="B838" s="83"/>
      <c r="C838" s="421" t="s">
        <v>118</v>
      </c>
      <c r="D838" s="421"/>
      <c r="E838" s="421"/>
      <c r="F838" s="421"/>
      <c r="G838" s="421"/>
      <c r="H838" s="421"/>
      <c r="I838" s="421"/>
      <c r="J838" s="421"/>
      <c r="K838" s="421"/>
      <c r="L838" s="82">
        <v>36.67</v>
      </c>
      <c r="M838" s="96"/>
      <c r="N838" s="80"/>
      <c r="V838" s="94"/>
      <c r="W838" s="76"/>
      <c r="X838" s="76"/>
      <c r="AC838" s="76"/>
      <c r="AE838" s="93"/>
      <c r="AF838" s="76"/>
      <c r="AG838" s="66" t="s">
        <v>118</v>
      </c>
      <c r="AH838" s="76"/>
    </row>
    <row r="839" spans="1:34" s="65" customFormat="1" ht="12" x14ac:dyDescent="0.2">
      <c r="A839" s="79"/>
      <c r="B839" s="83"/>
      <c r="C839" s="421" t="s">
        <v>117</v>
      </c>
      <c r="D839" s="421"/>
      <c r="E839" s="421"/>
      <c r="F839" s="421"/>
      <c r="G839" s="421"/>
      <c r="H839" s="421"/>
      <c r="I839" s="421"/>
      <c r="J839" s="421"/>
      <c r="K839" s="421"/>
      <c r="L839" s="82">
        <v>1.87</v>
      </c>
      <c r="M839" s="96"/>
      <c r="N839" s="80"/>
      <c r="V839" s="94"/>
      <c r="W839" s="76"/>
      <c r="X839" s="76"/>
      <c r="AC839" s="76"/>
      <c r="AE839" s="93"/>
      <c r="AF839" s="76"/>
      <c r="AG839" s="66" t="s">
        <v>117</v>
      </c>
      <c r="AH839" s="76"/>
    </row>
    <row r="840" spans="1:34" s="65" customFormat="1" ht="12" x14ac:dyDescent="0.2">
      <c r="A840" s="79"/>
      <c r="B840" s="83"/>
      <c r="C840" s="421" t="s">
        <v>116</v>
      </c>
      <c r="D840" s="421"/>
      <c r="E840" s="421"/>
      <c r="F840" s="421"/>
      <c r="G840" s="421"/>
      <c r="H840" s="421"/>
      <c r="I840" s="421"/>
      <c r="J840" s="421"/>
      <c r="K840" s="421"/>
      <c r="L840" s="82">
        <v>8236.26</v>
      </c>
      <c r="M840" s="96"/>
      <c r="N840" s="80"/>
      <c r="V840" s="94"/>
      <c r="W840" s="76"/>
      <c r="X840" s="76"/>
      <c r="AC840" s="76"/>
      <c r="AE840" s="93"/>
      <c r="AF840" s="76"/>
      <c r="AG840" s="66" t="s">
        <v>116</v>
      </c>
      <c r="AH840" s="76"/>
    </row>
    <row r="841" spans="1:34" s="65" customFormat="1" ht="12" x14ac:dyDescent="0.2">
      <c r="A841" s="79"/>
      <c r="B841" s="83"/>
      <c r="C841" s="421" t="s">
        <v>115</v>
      </c>
      <c r="D841" s="421"/>
      <c r="E841" s="421"/>
      <c r="F841" s="421"/>
      <c r="G841" s="421"/>
      <c r="H841" s="421"/>
      <c r="I841" s="421"/>
      <c r="J841" s="421"/>
      <c r="K841" s="421"/>
      <c r="L841" s="82">
        <v>8488.25</v>
      </c>
      <c r="M841" s="96"/>
      <c r="N841" s="80"/>
      <c r="V841" s="94"/>
      <c r="W841" s="76"/>
      <c r="X841" s="76"/>
      <c r="AC841" s="76"/>
      <c r="AE841" s="93"/>
      <c r="AF841" s="76"/>
      <c r="AG841" s="66" t="s">
        <v>115</v>
      </c>
      <c r="AH841" s="76"/>
    </row>
    <row r="842" spans="1:34" s="65" customFormat="1" ht="12" x14ac:dyDescent="0.2">
      <c r="A842" s="79"/>
      <c r="B842" s="83"/>
      <c r="C842" s="421" t="s">
        <v>103</v>
      </c>
      <c r="D842" s="421"/>
      <c r="E842" s="421"/>
      <c r="F842" s="421"/>
      <c r="G842" s="421"/>
      <c r="H842" s="421"/>
      <c r="I842" s="421"/>
      <c r="J842" s="421"/>
      <c r="K842" s="421"/>
      <c r="L842" s="82"/>
      <c r="M842" s="96"/>
      <c r="N842" s="80"/>
      <c r="V842" s="94"/>
      <c r="W842" s="76"/>
      <c r="X842" s="76"/>
      <c r="AC842" s="76"/>
      <c r="AE842" s="93"/>
      <c r="AF842" s="76"/>
      <c r="AG842" s="66" t="s">
        <v>103</v>
      </c>
      <c r="AH842" s="76"/>
    </row>
    <row r="843" spans="1:34" s="65" customFormat="1" ht="12" x14ac:dyDescent="0.2">
      <c r="A843" s="79"/>
      <c r="B843" s="83"/>
      <c r="C843" s="421" t="s">
        <v>102</v>
      </c>
      <c r="D843" s="421"/>
      <c r="E843" s="421"/>
      <c r="F843" s="421"/>
      <c r="G843" s="421"/>
      <c r="H843" s="421"/>
      <c r="I843" s="421"/>
      <c r="J843" s="421"/>
      <c r="K843" s="421"/>
      <c r="L843" s="82">
        <v>86.22</v>
      </c>
      <c r="M843" s="96"/>
      <c r="N843" s="80"/>
      <c r="V843" s="94"/>
      <c r="W843" s="76"/>
      <c r="X843" s="76"/>
      <c r="AC843" s="76"/>
      <c r="AE843" s="93"/>
      <c r="AF843" s="76"/>
      <c r="AG843" s="66" t="s">
        <v>102</v>
      </c>
      <c r="AH843" s="76"/>
    </row>
    <row r="844" spans="1:34" s="65" customFormat="1" ht="12" x14ac:dyDescent="0.2">
      <c r="A844" s="79"/>
      <c r="B844" s="83"/>
      <c r="C844" s="421" t="s">
        <v>135</v>
      </c>
      <c r="D844" s="421"/>
      <c r="E844" s="421"/>
      <c r="F844" s="421"/>
      <c r="G844" s="421"/>
      <c r="H844" s="421"/>
      <c r="I844" s="421"/>
      <c r="J844" s="421"/>
      <c r="K844" s="421"/>
      <c r="L844" s="82">
        <v>36.67</v>
      </c>
      <c r="M844" s="96"/>
      <c r="N844" s="80"/>
      <c r="V844" s="94"/>
      <c r="W844" s="76"/>
      <c r="X844" s="76"/>
      <c r="AC844" s="76"/>
      <c r="AE844" s="93"/>
      <c r="AF844" s="76"/>
      <c r="AG844" s="66" t="s">
        <v>135</v>
      </c>
      <c r="AH844" s="76"/>
    </row>
    <row r="845" spans="1:34" s="65" customFormat="1" ht="12" x14ac:dyDescent="0.2">
      <c r="A845" s="79"/>
      <c r="B845" s="83"/>
      <c r="C845" s="421" t="s">
        <v>134</v>
      </c>
      <c r="D845" s="421"/>
      <c r="E845" s="421"/>
      <c r="F845" s="421"/>
      <c r="G845" s="421"/>
      <c r="H845" s="421"/>
      <c r="I845" s="421"/>
      <c r="J845" s="421"/>
      <c r="K845" s="421"/>
      <c r="L845" s="82">
        <v>1.87</v>
      </c>
      <c r="M845" s="96"/>
      <c r="N845" s="80"/>
      <c r="V845" s="94"/>
      <c r="W845" s="76"/>
      <c r="X845" s="76"/>
      <c r="AC845" s="76"/>
      <c r="AE845" s="93"/>
      <c r="AF845" s="76"/>
      <c r="AG845" s="66" t="s">
        <v>134</v>
      </c>
      <c r="AH845" s="76"/>
    </row>
    <row r="846" spans="1:34" s="65" customFormat="1" ht="12" x14ac:dyDescent="0.2">
      <c r="A846" s="79"/>
      <c r="B846" s="83"/>
      <c r="C846" s="421" t="s">
        <v>99</v>
      </c>
      <c r="D846" s="421"/>
      <c r="E846" s="421"/>
      <c r="F846" s="421"/>
      <c r="G846" s="421"/>
      <c r="H846" s="421"/>
      <c r="I846" s="421"/>
      <c r="J846" s="421"/>
      <c r="K846" s="421"/>
      <c r="L846" s="82">
        <v>8236.26</v>
      </c>
      <c r="M846" s="96"/>
      <c r="N846" s="80"/>
      <c r="V846" s="94"/>
      <c r="W846" s="76"/>
      <c r="X846" s="76"/>
      <c r="AC846" s="76"/>
      <c r="AE846" s="93"/>
      <c r="AF846" s="76"/>
      <c r="AG846" s="66" t="s">
        <v>99</v>
      </c>
      <c r="AH846" s="76"/>
    </row>
    <row r="847" spans="1:34" s="65" customFormat="1" ht="12" x14ac:dyDescent="0.2">
      <c r="A847" s="79"/>
      <c r="B847" s="83"/>
      <c r="C847" s="421" t="s">
        <v>98</v>
      </c>
      <c r="D847" s="421"/>
      <c r="E847" s="421"/>
      <c r="F847" s="421"/>
      <c r="G847" s="421"/>
      <c r="H847" s="421"/>
      <c r="I847" s="421"/>
      <c r="J847" s="421"/>
      <c r="K847" s="421"/>
      <c r="L847" s="82">
        <v>86.42</v>
      </c>
      <c r="M847" s="96"/>
      <c r="N847" s="80"/>
      <c r="V847" s="94"/>
      <c r="W847" s="76"/>
      <c r="X847" s="76"/>
      <c r="AC847" s="76"/>
      <c r="AE847" s="93"/>
      <c r="AF847" s="76"/>
      <c r="AG847" s="66" t="s">
        <v>98</v>
      </c>
      <c r="AH847" s="76"/>
    </row>
    <row r="848" spans="1:34" s="65" customFormat="1" ht="12" x14ac:dyDescent="0.2">
      <c r="A848" s="79"/>
      <c r="B848" s="83"/>
      <c r="C848" s="421" t="s">
        <v>97</v>
      </c>
      <c r="D848" s="421"/>
      <c r="E848" s="421"/>
      <c r="F848" s="421"/>
      <c r="G848" s="421"/>
      <c r="H848" s="421"/>
      <c r="I848" s="421"/>
      <c r="J848" s="421"/>
      <c r="K848" s="421"/>
      <c r="L848" s="82">
        <v>42.68</v>
      </c>
      <c r="M848" s="96"/>
      <c r="N848" s="80"/>
      <c r="V848" s="94"/>
      <c r="W848" s="76"/>
      <c r="X848" s="76"/>
      <c r="AC848" s="76"/>
      <c r="AE848" s="93"/>
      <c r="AF848" s="76"/>
      <c r="AG848" s="66" t="s">
        <v>97</v>
      </c>
      <c r="AH848" s="76"/>
    </row>
    <row r="849" spans="1:34" s="65" customFormat="1" ht="12" x14ac:dyDescent="0.2">
      <c r="A849" s="79"/>
      <c r="B849" s="83"/>
      <c r="C849" s="421" t="s">
        <v>96</v>
      </c>
      <c r="D849" s="421"/>
      <c r="E849" s="421"/>
      <c r="F849" s="421"/>
      <c r="G849" s="421"/>
      <c r="H849" s="421"/>
      <c r="I849" s="421"/>
      <c r="J849" s="421"/>
      <c r="K849" s="421"/>
      <c r="L849" s="82">
        <v>88.09</v>
      </c>
      <c r="M849" s="96"/>
      <c r="N849" s="80"/>
      <c r="V849" s="94"/>
      <c r="W849" s="76"/>
      <c r="X849" s="76"/>
      <c r="AC849" s="76"/>
      <c r="AE849" s="93"/>
      <c r="AF849" s="76"/>
      <c r="AG849" s="66" t="s">
        <v>96</v>
      </c>
      <c r="AH849" s="76"/>
    </row>
    <row r="850" spans="1:34" s="65" customFormat="1" ht="12" x14ac:dyDescent="0.2">
      <c r="A850" s="79"/>
      <c r="B850" s="83"/>
      <c r="C850" s="421" t="s">
        <v>95</v>
      </c>
      <c r="D850" s="421"/>
      <c r="E850" s="421"/>
      <c r="F850" s="421"/>
      <c r="G850" s="421"/>
      <c r="H850" s="421"/>
      <c r="I850" s="421"/>
      <c r="J850" s="421"/>
      <c r="K850" s="421"/>
      <c r="L850" s="82">
        <v>86.42</v>
      </c>
      <c r="M850" s="96"/>
      <c r="N850" s="80"/>
      <c r="V850" s="94"/>
      <c r="W850" s="76"/>
      <c r="X850" s="76"/>
      <c r="AC850" s="76"/>
      <c r="AE850" s="93"/>
      <c r="AF850" s="76"/>
      <c r="AG850" s="66" t="s">
        <v>95</v>
      </c>
      <c r="AH850" s="76"/>
    </row>
    <row r="851" spans="1:34" s="65" customFormat="1" ht="12" x14ac:dyDescent="0.2">
      <c r="A851" s="79"/>
      <c r="B851" s="83"/>
      <c r="C851" s="421" t="s">
        <v>94</v>
      </c>
      <c r="D851" s="421"/>
      <c r="E851" s="421"/>
      <c r="F851" s="421"/>
      <c r="G851" s="421"/>
      <c r="H851" s="421"/>
      <c r="I851" s="421"/>
      <c r="J851" s="421"/>
      <c r="K851" s="421"/>
      <c r="L851" s="82">
        <v>42.68</v>
      </c>
      <c r="M851" s="96"/>
      <c r="N851" s="80"/>
      <c r="V851" s="94"/>
      <c r="W851" s="76"/>
      <c r="X851" s="76"/>
      <c r="AC851" s="76"/>
      <c r="AE851" s="93"/>
      <c r="AF851" s="76"/>
      <c r="AG851" s="66" t="s">
        <v>94</v>
      </c>
      <c r="AH851" s="76"/>
    </row>
    <row r="852" spans="1:34" s="65" customFormat="1" ht="12" x14ac:dyDescent="0.2">
      <c r="A852" s="79"/>
      <c r="B852" s="75"/>
      <c r="C852" s="424" t="s">
        <v>343</v>
      </c>
      <c r="D852" s="424"/>
      <c r="E852" s="424"/>
      <c r="F852" s="424"/>
      <c r="G852" s="424"/>
      <c r="H852" s="424"/>
      <c r="I852" s="424"/>
      <c r="J852" s="424"/>
      <c r="K852" s="424"/>
      <c r="L852" s="73">
        <v>8488.25</v>
      </c>
      <c r="M852" s="72"/>
      <c r="N852" s="95"/>
      <c r="V852" s="94"/>
      <c r="W852" s="76"/>
      <c r="X852" s="76"/>
      <c r="AC852" s="76"/>
      <c r="AE852" s="93"/>
      <c r="AF852" s="76"/>
      <c r="AH852" s="76" t="s">
        <v>343</v>
      </c>
    </row>
    <row r="853" spans="1:34" s="65" customFormat="1" ht="12" x14ac:dyDescent="0.2">
      <c r="A853" s="425" t="s">
        <v>342</v>
      </c>
      <c r="B853" s="426"/>
      <c r="C853" s="426"/>
      <c r="D853" s="426"/>
      <c r="E853" s="426"/>
      <c r="F853" s="426"/>
      <c r="G853" s="426"/>
      <c r="H853" s="426"/>
      <c r="I853" s="426"/>
      <c r="J853" s="426"/>
      <c r="K853" s="426"/>
      <c r="L853" s="426"/>
      <c r="M853" s="426"/>
      <c r="N853" s="427"/>
      <c r="V853" s="94" t="s">
        <v>342</v>
      </c>
      <c r="W853" s="76"/>
      <c r="X853" s="76"/>
      <c r="AC853" s="76"/>
      <c r="AE853" s="93"/>
      <c r="AF853" s="76"/>
      <c r="AH853" s="76"/>
    </row>
    <row r="854" spans="1:34" s="65" customFormat="1" ht="22.5" x14ac:dyDescent="0.2">
      <c r="A854" s="104" t="s">
        <v>341</v>
      </c>
      <c r="B854" s="103" t="s">
        <v>327</v>
      </c>
      <c r="C854" s="422" t="s">
        <v>326</v>
      </c>
      <c r="D854" s="422"/>
      <c r="E854" s="422"/>
      <c r="F854" s="101" t="s">
        <v>309</v>
      </c>
      <c r="G854" s="101"/>
      <c r="H854" s="101"/>
      <c r="I854" s="101" t="s">
        <v>316</v>
      </c>
      <c r="J854" s="102"/>
      <c r="K854" s="101"/>
      <c r="L854" s="102"/>
      <c r="M854" s="101"/>
      <c r="N854" s="100"/>
      <c r="V854" s="94"/>
      <c r="W854" s="76"/>
      <c r="X854" s="76" t="s">
        <v>326</v>
      </c>
      <c r="AC854" s="76"/>
      <c r="AE854" s="93"/>
      <c r="AF854" s="76"/>
      <c r="AH854" s="76"/>
    </row>
    <row r="855" spans="1:34" s="65" customFormat="1" ht="12" x14ac:dyDescent="0.2">
      <c r="A855" s="106"/>
      <c r="B855" s="105"/>
      <c r="C855" s="421" t="s">
        <v>314</v>
      </c>
      <c r="D855" s="421"/>
      <c r="E855" s="421"/>
      <c r="F855" s="421"/>
      <c r="G855" s="421"/>
      <c r="H855" s="421"/>
      <c r="I855" s="421"/>
      <c r="J855" s="421"/>
      <c r="K855" s="421"/>
      <c r="L855" s="421"/>
      <c r="M855" s="421"/>
      <c r="N855" s="423"/>
      <c r="V855" s="94"/>
      <c r="W855" s="76"/>
      <c r="X855" s="76"/>
      <c r="Y855" s="66" t="s">
        <v>314</v>
      </c>
      <c r="AC855" s="76"/>
      <c r="AE855" s="93"/>
      <c r="AF855" s="76"/>
      <c r="AH855" s="76"/>
    </row>
    <row r="856" spans="1:34" s="65" customFormat="1" ht="12" x14ac:dyDescent="0.2">
      <c r="A856" s="116"/>
      <c r="B856" s="83" t="s">
        <v>168</v>
      </c>
      <c r="C856" s="421" t="s">
        <v>181</v>
      </c>
      <c r="D856" s="421"/>
      <c r="E856" s="421"/>
      <c r="F856" s="98"/>
      <c r="G856" s="98"/>
      <c r="H856" s="98"/>
      <c r="I856" s="98"/>
      <c r="J856" s="115">
        <v>440.2</v>
      </c>
      <c r="K856" s="98"/>
      <c r="L856" s="115">
        <v>17.61</v>
      </c>
      <c r="M856" s="98" t="s">
        <v>176</v>
      </c>
      <c r="N856" s="114">
        <v>351</v>
      </c>
      <c r="V856" s="94"/>
      <c r="W856" s="76"/>
      <c r="X856" s="76"/>
      <c r="Z856" s="66" t="s">
        <v>181</v>
      </c>
      <c r="AC856" s="76"/>
      <c r="AE856" s="93"/>
      <c r="AF856" s="76"/>
      <c r="AH856" s="76"/>
    </row>
    <row r="857" spans="1:34" s="65" customFormat="1" ht="12" x14ac:dyDescent="0.2">
      <c r="A857" s="116"/>
      <c r="B857" s="83" t="s">
        <v>180</v>
      </c>
      <c r="C857" s="421" t="s">
        <v>179</v>
      </c>
      <c r="D857" s="421"/>
      <c r="E857" s="421"/>
      <c r="F857" s="98"/>
      <c r="G857" s="98"/>
      <c r="H857" s="98"/>
      <c r="I857" s="98"/>
      <c r="J857" s="115">
        <v>6.46</v>
      </c>
      <c r="K857" s="98"/>
      <c r="L857" s="115">
        <v>0.26</v>
      </c>
      <c r="M857" s="98"/>
      <c r="N857" s="114"/>
      <c r="V857" s="94"/>
      <c r="W857" s="76"/>
      <c r="X857" s="76"/>
      <c r="Z857" s="66" t="s">
        <v>179</v>
      </c>
      <c r="AC857" s="76"/>
      <c r="AE857" s="93"/>
      <c r="AF857" s="76"/>
      <c r="AH857" s="76"/>
    </row>
    <row r="858" spans="1:34" s="65" customFormat="1" ht="12" x14ac:dyDescent="0.2">
      <c r="A858" s="116"/>
      <c r="B858" s="83" t="s">
        <v>174</v>
      </c>
      <c r="C858" s="421" t="s">
        <v>173</v>
      </c>
      <c r="D858" s="421"/>
      <c r="E858" s="421"/>
      <c r="F858" s="98"/>
      <c r="G858" s="98"/>
      <c r="H858" s="98"/>
      <c r="I858" s="98"/>
      <c r="J858" s="115">
        <v>8097.64</v>
      </c>
      <c r="K858" s="98"/>
      <c r="L858" s="115">
        <v>323.91000000000003</v>
      </c>
      <c r="M858" s="98"/>
      <c r="N858" s="114"/>
      <c r="V858" s="94"/>
      <c r="W858" s="76"/>
      <c r="X858" s="76"/>
      <c r="Z858" s="66" t="s">
        <v>173</v>
      </c>
      <c r="AC858" s="76"/>
      <c r="AE858" s="93"/>
      <c r="AF858" s="76"/>
      <c r="AH858" s="76"/>
    </row>
    <row r="859" spans="1:34" s="65" customFormat="1" ht="12" x14ac:dyDescent="0.2">
      <c r="A859" s="116"/>
      <c r="B859" s="83"/>
      <c r="C859" s="421" t="s">
        <v>163</v>
      </c>
      <c r="D859" s="421"/>
      <c r="E859" s="421"/>
      <c r="F859" s="98" t="s">
        <v>162</v>
      </c>
      <c r="G859" s="98" t="s">
        <v>305</v>
      </c>
      <c r="H859" s="98"/>
      <c r="I859" s="98" t="s">
        <v>333</v>
      </c>
      <c r="J859" s="115"/>
      <c r="K859" s="98"/>
      <c r="L859" s="115"/>
      <c r="M859" s="98"/>
      <c r="N859" s="114"/>
      <c r="V859" s="94"/>
      <c r="W859" s="76"/>
      <c r="X859" s="76"/>
      <c r="AA859" s="66" t="s">
        <v>163</v>
      </c>
      <c r="AC859" s="76"/>
      <c r="AE859" s="93"/>
      <c r="AF859" s="76"/>
      <c r="AH859" s="76"/>
    </row>
    <row r="860" spans="1:34" s="65" customFormat="1" ht="12" x14ac:dyDescent="0.2">
      <c r="A860" s="116"/>
      <c r="B860" s="83"/>
      <c r="C860" s="429" t="s">
        <v>157</v>
      </c>
      <c r="D860" s="429"/>
      <c r="E860" s="429"/>
      <c r="F860" s="113"/>
      <c r="G860" s="113"/>
      <c r="H860" s="113"/>
      <c r="I860" s="113"/>
      <c r="J860" s="118">
        <v>8544.2999999999993</v>
      </c>
      <c r="K860" s="113"/>
      <c r="L860" s="118">
        <v>341.78</v>
      </c>
      <c r="M860" s="113"/>
      <c r="N860" s="117"/>
      <c r="V860" s="94"/>
      <c r="W860" s="76"/>
      <c r="X860" s="76"/>
      <c r="AB860" s="66" t="s">
        <v>157</v>
      </c>
      <c r="AC860" s="76"/>
      <c r="AE860" s="93"/>
      <c r="AF860" s="76"/>
      <c r="AH860" s="76"/>
    </row>
    <row r="861" spans="1:34" s="65" customFormat="1" ht="12" x14ac:dyDescent="0.2">
      <c r="A861" s="116"/>
      <c r="B861" s="83"/>
      <c r="C861" s="421" t="s">
        <v>156</v>
      </c>
      <c r="D861" s="421"/>
      <c r="E861" s="421"/>
      <c r="F861" s="98"/>
      <c r="G861" s="98"/>
      <c r="H861" s="98"/>
      <c r="I861" s="98"/>
      <c r="J861" s="115"/>
      <c r="K861" s="98"/>
      <c r="L861" s="115">
        <v>17.61</v>
      </c>
      <c r="M861" s="98"/>
      <c r="N861" s="114">
        <v>351</v>
      </c>
      <c r="V861" s="94"/>
      <c r="W861" s="76"/>
      <c r="X861" s="76"/>
      <c r="AA861" s="66" t="s">
        <v>156</v>
      </c>
      <c r="AC861" s="76"/>
      <c r="AE861" s="93"/>
      <c r="AF861" s="76"/>
      <c r="AH861" s="76"/>
    </row>
    <row r="862" spans="1:34" s="65" customFormat="1" ht="33.75" x14ac:dyDescent="0.2">
      <c r="A862" s="116"/>
      <c r="B862" s="83" t="s">
        <v>303</v>
      </c>
      <c r="C862" s="421" t="s">
        <v>301</v>
      </c>
      <c r="D862" s="421"/>
      <c r="E862" s="421"/>
      <c r="F862" s="98" t="s">
        <v>149</v>
      </c>
      <c r="G862" s="98" t="s">
        <v>302</v>
      </c>
      <c r="H862" s="98"/>
      <c r="I862" s="98" t="s">
        <v>302</v>
      </c>
      <c r="J862" s="115"/>
      <c r="K862" s="98"/>
      <c r="L862" s="115">
        <v>15.85</v>
      </c>
      <c r="M862" s="98"/>
      <c r="N862" s="114">
        <v>316</v>
      </c>
      <c r="V862" s="94"/>
      <c r="W862" s="76"/>
      <c r="X862" s="76"/>
      <c r="AA862" s="66" t="s">
        <v>301</v>
      </c>
      <c r="AC862" s="76"/>
      <c r="AE862" s="93"/>
      <c r="AF862" s="76"/>
      <c r="AH862" s="76"/>
    </row>
    <row r="863" spans="1:34" s="65" customFormat="1" ht="33.75" x14ac:dyDescent="0.2">
      <c r="A863" s="116"/>
      <c r="B863" s="83" t="s">
        <v>300</v>
      </c>
      <c r="C863" s="421" t="s">
        <v>298</v>
      </c>
      <c r="D863" s="421"/>
      <c r="E863" s="421"/>
      <c r="F863" s="98" t="s">
        <v>149</v>
      </c>
      <c r="G863" s="98" t="s">
        <v>299</v>
      </c>
      <c r="H863" s="98"/>
      <c r="I863" s="98" t="s">
        <v>299</v>
      </c>
      <c r="J863" s="115"/>
      <c r="K863" s="98"/>
      <c r="L863" s="115">
        <v>8.1</v>
      </c>
      <c r="M863" s="98"/>
      <c r="N863" s="114">
        <v>161</v>
      </c>
      <c r="V863" s="94"/>
      <c r="W863" s="76"/>
      <c r="X863" s="76"/>
      <c r="AA863" s="66" t="s">
        <v>298</v>
      </c>
      <c r="AC863" s="76"/>
      <c r="AE863" s="93"/>
      <c r="AF863" s="76"/>
      <c r="AH863" s="76"/>
    </row>
    <row r="864" spans="1:34" s="65" customFormat="1" ht="12" x14ac:dyDescent="0.2">
      <c r="A864" s="112"/>
      <c r="B864" s="74"/>
      <c r="C864" s="422" t="s">
        <v>144</v>
      </c>
      <c r="D864" s="422"/>
      <c r="E864" s="422"/>
      <c r="F864" s="101"/>
      <c r="G864" s="101"/>
      <c r="H864" s="101"/>
      <c r="I864" s="101"/>
      <c r="J864" s="102"/>
      <c r="K864" s="101"/>
      <c r="L864" s="102">
        <v>365.73</v>
      </c>
      <c r="M864" s="113"/>
      <c r="N864" s="100"/>
      <c r="V864" s="94"/>
      <c r="W864" s="76"/>
      <c r="X864" s="76"/>
      <c r="AC864" s="76" t="s">
        <v>144</v>
      </c>
      <c r="AE864" s="93"/>
      <c r="AF864" s="76"/>
      <c r="AH864" s="76"/>
    </row>
    <row r="865" spans="1:34" s="65" customFormat="1" ht="22.5" x14ac:dyDescent="0.2">
      <c r="A865" s="104" t="s">
        <v>196</v>
      </c>
      <c r="B865" s="103" t="s">
        <v>325</v>
      </c>
      <c r="C865" s="422" t="s">
        <v>322</v>
      </c>
      <c r="D865" s="422"/>
      <c r="E865" s="422"/>
      <c r="F865" s="101" t="s">
        <v>324</v>
      </c>
      <c r="G865" s="101"/>
      <c r="H865" s="101"/>
      <c r="I865" s="101" t="s">
        <v>340</v>
      </c>
      <c r="J865" s="102"/>
      <c r="K865" s="101"/>
      <c r="L865" s="102"/>
      <c r="M865" s="101"/>
      <c r="N865" s="100"/>
      <c r="V865" s="94"/>
      <c r="W865" s="76"/>
      <c r="X865" s="76" t="s">
        <v>322</v>
      </c>
      <c r="AC865" s="76"/>
      <c r="AE865" s="93"/>
      <c r="AF865" s="76"/>
      <c r="AH865" s="76"/>
    </row>
    <row r="866" spans="1:34" s="65" customFormat="1" ht="12" x14ac:dyDescent="0.2">
      <c r="A866" s="106"/>
      <c r="B866" s="105"/>
      <c r="C866" s="421" t="s">
        <v>339</v>
      </c>
      <c r="D866" s="421"/>
      <c r="E866" s="421"/>
      <c r="F866" s="421"/>
      <c r="G866" s="421"/>
      <c r="H866" s="421"/>
      <c r="I866" s="421"/>
      <c r="J866" s="421"/>
      <c r="K866" s="421"/>
      <c r="L866" s="421"/>
      <c r="M866" s="421"/>
      <c r="N866" s="423"/>
      <c r="V866" s="94"/>
      <c r="W866" s="76"/>
      <c r="X866" s="76"/>
      <c r="Y866" s="66" t="s">
        <v>339</v>
      </c>
      <c r="AC866" s="76"/>
      <c r="AE866" s="93"/>
      <c r="AF866" s="76"/>
      <c r="AH866" s="76"/>
    </row>
    <row r="867" spans="1:34" s="65" customFormat="1" ht="12" x14ac:dyDescent="0.2">
      <c r="A867" s="116"/>
      <c r="B867" s="83" t="s">
        <v>168</v>
      </c>
      <c r="C867" s="421" t="s">
        <v>181</v>
      </c>
      <c r="D867" s="421"/>
      <c r="E867" s="421"/>
      <c r="F867" s="98"/>
      <c r="G867" s="98"/>
      <c r="H867" s="98"/>
      <c r="I867" s="98"/>
      <c r="J867" s="115">
        <v>305.07</v>
      </c>
      <c r="K867" s="98"/>
      <c r="L867" s="115">
        <v>108.6</v>
      </c>
      <c r="M867" s="98" t="s">
        <v>176</v>
      </c>
      <c r="N867" s="114">
        <v>2167</v>
      </c>
      <c r="V867" s="94"/>
      <c r="W867" s="76"/>
      <c r="X867" s="76"/>
      <c r="Z867" s="66" t="s">
        <v>181</v>
      </c>
      <c r="AC867" s="76"/>
      <c r="AE867" s="93"/>
      <c r="AF867" s="76"/>
      <c r="AH867" s="76"/>
    </row>
    <row r="868" spans="1:34" s="65" customFormat="1" ht="12" x14ac:dyDescent="0.2">
      <c r="A868" s="116"/>
      <c r="B868" s="83" t="s">
        <v>180</v>
      </c>
      <c r="C868" s="421" t="s">
        <v>179</v>
      </c>
      <c r="D868" s="421"/>
      <c r="E868" s="421"/>
      <c r="F868" s="98"/>
      <c r="G868" s="98"/>
      <c r="H868" s="98"/>
      <c r="I868" s="98"/>
      <c r="J868" s="115">
        <v>10.5</v>
      </c>
      <c r="K868" s="98"/>
      <c r="L868" s="115">
        <v>3.74</v>
      </c>
      <c r="M868" s="98"/>
      <c r="N868" s="114"/>
      <c r="V868" s="94"/>
      <c r="W868" s="76"/>
      <c r="X868" s="76"/>
      <c r="Z868" s="66" t="s">
        <v>179</v>
      </c>
      <c r="AC868" s="76"/>
      <c r="AE868" s="93"/>
      <c r="AF868" s="76"/>
      <c r="AH868" s="76"/>
    </row>
    <row r="869" spans="1:34" s="65" customFormat="1" ht="12" x14ac:dyDescent="0.2">
      <c r="A869" s="116"/>
      <c r="B869" s="83" t="s">
        <v>174</v>
      </c>
      <c r="C869" s="421" t="s">
        <v>173</v>
      </c>
      <c r="D869" s="421"/>
      <c r="E869" s="421"/>
      <c r="F869" s="98"/>
      <c r="G869" s="98"/>
      <c r="H869" s="98"/>
      <c r="I869" s="98"/>
      <c r="J869" s="115">
        <v>10802.84</v>
      </c>
      <c r="K869" s="98"/>
      <c r="L869" s="115">
        <v>3845.81</v>
      </c>
      <c r="M869" s="98"/>
      <c r="N869" s="114"/>
      <c r="V869" s="94"/>
      <c r="W869" s="76"/>
      <c r="X869" s="76"/>
      <c r="Z869" s="66" t="s">
        <v>173</v>
      </c>
      <c r="AC869" s="76"/>
      <c r="AE869" s="93"/>
      <c r="AF869" s="76"/>
      <c r="AH869" s="76"/>
    </row>
    <row r="870" spans="1:34" s="65" customFormat="1" ht="12" x14ac:dyDescent="0.2">
      <c r="A870" s="116"/>
      <c r="B870" s="83"/>
      <c r="C870" s="421" t="s">
        <v>163</v>
      </c>
      <c r="D870" s="421"/>
      <c r="E870" s="421"/>
      <c r="F870" s="98" t="s">
        <v>162</v>
      </c>
      <c r="G870" s="98" t="s">
        <v>320</v>
      </c>
      <c r="H870" s="98"/>
      <c r="I870" s="98" t="s">
        <v>338</v>
      </c>
      <c r="J870" s="115"/>
      <c r="K870" s="98"/>
      <c r="L870" s="115"/>
      <c r="M870" s="98"/>
      <c r="N870" s="114"/>
      <c r="V870" s="94"/>
      <c r="W870" s="76"/>
      <c r="X870" s="76"/>
      <c r="AA870" s="66" t="s">
        <v>163</v>
      </c>
      <c r="AC870" s="76"/>
      <c r="AE870" s="93"/>
      <c r="AF870" s="76"/>
      <c r="AH870" s="76"/>
    </row>
    <row r="871" spans="1:34" s="65" customFormat="1" ht="12" x14ac:dyDescent="0.2">
      <c r="A871" s="116"/>
      <c r="B871" s="83"/>
      <c r="C871" s="429" t="s">
        <v>157</v>
      </c>
      <c r="D871" s="429"/>
      <c r="E871" s="429"/>
      <c r="F871" s="113"/>
      <c r="G871" s="113"/>
      <c r="H871" s="113"/>
      <c r="I871" s="113"/>
      <c r="J871" s="118">
        <v>11118.41</v>
      </c>
      <c r="K871" s="113"/>
      <c r="L871" s="118">
        <v>3958.15</v>
      </c>
      <c r="M871" s="113"/>
      <c r="N871" s="117"/>
      <c r="V871" s="94"/>
      <c r="W871" s="76"/>
      <c r="X871" s="76"/>
      <c r="AB871" s="66" t="s">
        <v>157</v>
      </c>
      <c r="AC871" s="76"/>
      <c r="AE871" s="93"/>
      <c r="AF871" s="76"/>
      <c r="AH871" s="76"/>
    </row>
    <row r="872" spans="1:34" s="65" customFormat="1" ht="12" x14ac:dyDescent="0.2">
      <c r="A872" s="116"/>
      <c r="B872" s="83"/>
      <c r="C872" s="421" t="s">
        <v>156</v>
      </c>
      <c r="D872" s="421"/>
      <c r="E872" s="421"/>
      <c r="F872" s="98"/>
      <c r="G872" s="98"/>
      <c r="H872" s="98"/>
      <c r="I872" s="98"/>
      <c r="J872" s="115"/>
      <c r="K872" s="98"/>
      <c r="L872" s="115">
        <v>108.6</v>
      </c>
      <c r="M872" s="98"/>
      <c r="N872" s="114">
        <v>2167</v>
      </c>
      <c r="V872" s="94"/>
      <c r="W872" s="76"/>
      <c r="X872" s="76"/>
      <c r="AA872" s="66" t="s">
        <v>156</v>
      </c>
      <c r="AC872" s="76"/>
      <c r="AE872" s="93"/>
      <c r="AF872" s="76"/>
      <c r="AH872" s="76"/>
    </row>
    <row r="873" spans="1:34" s="65" customFormat="1" ht="33.75" x14ac:dyDescent="0.2">
      <c r="A873" s="116"/>
      <c r="B873" s="83" t="s">
        <v>303</v>
      </c>
      <c r="C873" s="421" t="s">
        <v>301</v>
      </c>
      <c r="D873" s="421"/>
      <c r="E873" s="421"/>
      <c r="F873" s="98" t="s">
        <v>149</v>
      </c>
      <c r="G873" s="98" t="s">
        <v>302</v>
      </c>
      <c r="H873" s="98"/>
      <c r="I873" s="98" t="s">
        <v>302</v>
      </c>
      <c r="J873" s="115"/>
      <c r="K873" s="98"/>
      <c r="L873" s="115">
        <v>97.74</v>
      </c>
      <c r="M873" s="98"/>
      <c r="N873" s="114">
        <v>1950</v>
      </c>
      <c r="V873" s="94"/>
      <c r="W873" s="76"/>
      <c r="X873" s="76"/>
      <c r="AA873" s="66" t="s">
        <v>301</v>
      </c>
      <c r="AC873" s="76"/>
      <c r="AE873" s="93"/>
      <c r="AF873" s="76"/>
      <c r="AH873" s="76"/>
    </row>
    <row r="874" spans="1:34" s="65" customFormat="1" ht="33.75" x14ac:dyDescent="0.2">
      <c r="A874" s="116"/>
      <c r="B874" s="83" t="s">
        <v>300</v>
      </c>
      <c r="C874" s="421" t="s">
        <v>298</v>
      </c>
      <c r="D874" s="421"/>
      <c r="E874" s="421"/>
      <c r="F874" s="98" t="s">
        <v>149</v>
      </c>
      <c r="G874" s="98" t="s">
        <v>299</v>
      </c>
      <c r="H874" s="98"/>
      <c r="I874" s="98" t="s">
        <v>299</v>
      </c>
      <c r="J874" s="115"/>
      <c r="K874" s="98"/>
      <c r="L874" s="115">
        <v>49.96</v>
      </c>
      <c r="M874" s="98"/>
      <c r="N874" s="114">
        <v>997</v>
      </c>
      <c r="V874" s="94"/>
      <c r="W874" s="76"/>
      <c r="X874" s="76"/>
      <c r="AA874" s="66" t="s">
        <v>298</v>
      </c>
      <c r="AC874" s="76"/>
      <c r="AE874" s="93"/>
      <c r="AF874" s="76"/>
      <c r="AH874" s="76"/>
    </row>
    <row r="875" spans="1:34" s="65" customFormat="1" ht="12" x14ac:dyDescent="0.2">
      <c r="A875" s="112"/>
      <c r="B875" s="74"/>
      <c r="C875" s="422" t="s">
        <v>144</v>
      </c>
      <c r="D875" s="422"/>
      <c r="E875" s="422"/>
      <c r="F875" s="101"/>
      <c r="G875" s="101"/>
      <c r="H875" s="101"/>
      <c r="I875" s="101"/>
      <c r="J875" s="102"/>
      <c r="K875" s="101"/>
      <c r="L875" s="102">
        <v>4105.8500000000004</v>
      </c>
      <c r="M875" s="113"/>
      <c r="N875" s="100"/>
      <c r="V875" s="94"/>
      <c r="W875" s="76"/>
      <c r="X875" s="76"/>
      <c r="AC875" s="76" t="s">
        <v>144</v>
      </c>
      <c r="AE875" s="93"/>
      <c r="AF875" s="76"/>
      <c r="AH875" s="76"/>
    </row>
    <row r="876" spans="1:34" s="65" customFormat="1" ht="22.5" x14ac:dyDescent="0.2">
      <c r="A876" s="104" t="s">
        <v>337</v>
      </c>
      <c r="B876" s="103" t="s">
        <v>317</v>
      </c>
      <c r="C876" s="422" t="s">
        <v>315</v>
      </c>
      <c r="D876" s="422"/>
      <c r="E876" s="422"/>
      <c r="F876" s="101" t="s">
        <v>309</v>
      </c>
      <c r="G876" s="101"/>
      <c r="H876" s="101"/>
      <c r="I876" s="101" t="s">
        <v>239</v>
      </c>
      <c r="J876" s="102"/>
      <c r="K876" s="101"/>
      <c r="L876" s="102"/>
      <c r="M876" s="101"/>
      <c r="N876" s="100"/>
      <c r="V876" s="94"/>
      <c r="W876" s="76"/>
      <c r="X876" s="76" t="s">
        <v>315</v>
      </c>
      <c r="AC876" s="76"/>
      <c r="AE876" s="93"/>
      <c r="AF876" s="76"/>
      <c r="AH876" s="76"/>
    </row>
    <row r="877" spans="1:34" s="65" customFormat="1" ht="12" x14ac:dyDescent="0.2">
      <c r="A877" s="106"/>
      <c r="B877" s="105"/>
      <c r="C877" s="421" t="s">
        <v>336</v>
      </c>
      <c r="D877" s="421"/>
      <c r="E877" s="421"/>
      <c r="F877" s="421"/>
      <c r="G877" s="421"/>
      <c r="H877" s="421"/>
      <c r="I877" s="421"/>
      <c r="J877" s="421"/>
      <c r="K877" s="421"/>
      <c r="L877" s="421"/>
      <c r="M877" s="421"/>
      <c r="N877" s="423"/>
      <c r="V877" s="94"/>
      <c r="W877" s="76"/>
      <c r="X877" s="76"/>
      <c r="Y877" s="66" t="s">
        <v>336</v>
      </c>
      <c r="AC877" s="76"/>
      <c r="AE877" s="93"/>
      <c r="AF877" s="76"/>
      <c r="AH877" s="76"/>
    </row>
    <row r="878" spans="1:34" s="65" customFormat="1" ht="12" x14ac:dyDescent="0.2">
      <c r="A878" s="116"/>
      <c r="B878" s="83" t="s">
        <v>168</v>
      </c>
      <c r="C878" s="421" t="s">
        <v>181</v>
      </c>
      <c r="D878" s="421"/>
      <c r="E878" s="421"/>
      <c r="F878" s="98"/>
      <c r="G878" s="98"/>
      <c r="H878" s="98"/>
      <c r="I878" s="98"/>
      <c r="J878" s="115">
        <v>529.73</v>
      </c>
      <c r="K878" s="98"/>
      <c r="L878" s="115">
        <v>127.14</v>
      </c>
      <c r="M878" s="98" t="s">
        <v>176</v>
      </c>
      <c r="N878" s="114">
        <v>2536</v>
      </c>
      <c r="V878" s="94"/>
      <c r="W878" s="76"/>
      <c r="X878" s="76"/>
      <c r="Z878" s="66" t="s">
        <v>181</v>
      </c>
      <c r="AC878" s="76"/>
      <c r="AE878" s="93"/>
      <c r="AF878" s="76"/>
      <c r="AH878" s="76"/>
    </row>
    <row r="879" spans="1:34" s="65" customFormat="1" ht="12" x14ac:dyDescent="0.2">
      <c r="A879" s="116"/>
      <c r="B879" s="83" t="s">
        <v>180</v>
      </c>
      <c r="C879" s="421" t="s">
        <v>179</v>
      </c>
      <c r="D879" s="421"/>
      <c r="E879" s="421"/>
      <c r="F879" s="98"/>
      <c r="G879" s="98"/>
      <c r="H879" s="98"/>
      <c r="I879" s="98"/>
      <c r="J879" s="115">
        <v>6.46</v>
      </c>
      <c r="K879" s="98"/>
      <c r="L879" s="115">
        <v>1.55</v>
      </c>
      <c r="M879" s="98"/>
      <c r="N879" s="114"/>
      <c r="V879" s="94"/>
      <c r="W879" s="76"/>
      <c r="X879" s="76"/>
      <c r="Z879" s="66" t="s">
        <v>179</v>
      </c>
      <c r="AC879" s="76"/>
      <c r="AE879" s="93"/>
      <c r="AF879" s="76"/>
      <c r="AH879" s="76"/>
    </row>
    <row r="880" spans="1:34" s="65" customFormat="1" ht="12" x14ac:dyDescent="0.2">
      <c r="A880" s="116"/>
      <c r="B880" s="83" t="s">
        <v>174</v>
      </c>
      <c r="C880" s="421" t="s">
        <v>173</v>
      </c>
      <c r="D880" s="421"/>
      <c r="E880" s="421"/>
      <c r="F880" s="98"/>
      <c r="G880" s="98"/>
      <c r="H880" s="98"/>
      <c r="I880" s="98"/>
      <c r="J880" s="115">
        <v>4890.6400000000003</v>
      </c>
      <c r="K880" s="98"/>
      <c r="L880" s="115">
        <v>1173.75</v>
      </c>
      <c r="M880" s="98"/>
      <c r="N880" s="114"/>
      <c r="V880" s="94"/>
      <c r="W880" s="76"/>
      <c r="X880" s="76"/>
      <c r="Z880" s="66" t="s">
        <v>173</v>
      </c>
      <c r="AC880" s="76"/>
      <c r="AE880" s="93"/>
      <c r="AF880" s="76"/>
      <c r="AH880" s="76"/>
    </row>
    <row r="881" spans="1:34" s="65" customFormat="1" ht="12" x14ac:dyDescent="0.2">
      <c r="A881" s="116"/>
      <c r="B881" s="83"/>
      <c r="C881" s="421" t="s">
        <v>163</v>
      </c>
      <c r="D881" s="421"/>
      <c r="E881" s="421"/>
      <c r="F881" s="98" t="s">
        <v>162</v>
      </c>
      <c r="G881" s="98" t="s">
        <v>313</v>
      </c>
      <c r="H881" s="98"/>
      <c r="I881" s="98" t="s">
        <v>335</v>
      </c>
      <c r="J881" s="115"/>
      <c r="K881" s="98"/>
      <c r="L881" s="115"/>
      <c r="M881" s="98"/>
      <c r="N881" s="114"/>
      <c r="V881" s="94"/>
      <c r="W881" s="76"/>
      <c r="X881" s="76"/>
      <c r="AA881" s="66" t="s">
        <v>163</v>
      </c>
      <c r="AC881" s="76"/>
      <c r="AE881" s="93"/>
      <c r="AF881" s="76"/>
      <c r="AH881" s="76"/>
    </row>
    <row r="882" spans="1:34" s="65" customFormat="1" ht="12" x14ac:dyDescent="0.2">
      <c r="A882" s="116"/>
      <c r="B882" s="83"/>
      <c r="C882" s="429" t="s">
        <v>157</v>
      </c>
      <c r="D882" s="429"/>
      <c r="E882" s="429"/>
      <c r="F882" s="113"/>
      <c r="G882" s="113"/>
      <c r="H882" s="113"/>
      <c r="I882" s="113"/>
      <c r="J882" s="118">
        <v>5426.83</v>
      </c>
      <c r="K882" s="113"/>
      <c r="L882" s="118">
        <v>1302.44</v>
      </c>
      <c r="M882" s="113"/>
      <c r="N882" s="117"/>
      <c r="V882" s="94"/>
      <c r="W882" s="76"/>
      <c r="X882" s="76"/>
      <c r="AB882" s="66" t="s">
        <v>157</v>
      </c>
      <c r="AC882" s="76"/>
      <c r="AE882" s="93"/>
      <c r="AF882" s="76"/>
      <c r="AH882" s="76"/>
    </row>
    <row r="883" spans="1:34" s="65" customFormat="1" ht="12" x14ac:dyDescent="0.2">
      <c r="A883" s="116"/>
      <c r="B883" s="83"/>
      <c r="C883" s="421" t="s">
        <v>156</v>
      </c>
      <c r="D883" s="421"/>
      <c r="E883" s="421"/>
      <c r="F883" s="98"/>
      <c r="G883" s="98"/>
      <c r="H883" s="98"/>
      <c r="I883" s="98"/>
      <c r="J883" s="115"/>
      <c r="K883" s="98"/>
      <c r="L883" s="115">
        <v>127.14</v>
      </c>
      <c r="M883" s="98"/>
      <c r="N883" s="114">
        <v>2536</v>
      </c>
      <c r="V883" s="94"/>
      <c r="W883" s="76"/>
      <c r="X883" s="76"/>
      <c r="AA883" s="66" t="s">
        <v>156</v>
      </c>
      <c r="AC883" s="76"/>
      <c r="AE883" s="93"/>
      <c r="AF883" s="76"/>
      <c r="AH883" s="76"/>
    </row>
    <row r="884" spans="1:34" s="65" customFormat="1" ht="33.75" x14ac:dyDescent="0.2">
      <c r="A884" s="116"/>
      <c r="B884" s="83" t="s">
        <v>303</v>
      </c>
      <c r="C884" s="421" t="s">
        <v>301</v>
      </c>
      <c r="D884" s="421"/>
      <c r="E884" s="421"/>
      <c r="F884" s="98" t="s">
        <v>149</v>
      </c>
      <c r="G884" s="98" t="s">
        <v>302</v>
      </c>
      <c r="H884" s="98"/>
      <c r="I884" s="98" t="s">
        <v>302</v>
      </c>
      <c r="J884" s="115"/>
      <c r="K884" s="98"/>
      <c r="L884" s="115">
        <v>114.43</v>
      </c>
      <c r="M884" s="98"/>
      <c r="N884" s="114">
        <v>2282</v>
      </c>
      <c r="V884" s="94"/>
      <c r="W884" s="76"/>
      <c r="X884" s="76"/>
      <c r="AA884" s="66" t="s">
        <v>301</v>
      </c>
      <c r="AC884" s="76"/>
      <c r="AE884" s="93"/>
      <c r="AF884" s="76"/>
      <c r="AH884" s="76"/>
    </row>
    <row r="885" spans="1:34" s="65" customFormat="1" ht="33.75" x14ac:dyDescent="0.2">
      <c r="A885" s="116"/>
      <c r="B885" s="83" t="s">
        <v>300</v>
      </c>
      <c r="C885" s="421" t="s">
        <v>298</v>
      </c>
      <c r="D885" s="421"/>
      <c r="E885" s="421"/>
      <c r="F885" s="98" t="s">
        <v>149</v>
      </c>
      <c r="G885" s="98" t="s">
        <v>299</v>
      </c>
      <c r="H885" s="98"/>
      <c r="I885" s="98" t="s">
        <v>299</v>
      </c>
      <c r="J885" s="115"/>
      <c r="K885" s="98"/>
      <c r="L885" s="115">
        <v>58.48</v>
      </c>
      <c r="M885" s="98"/>
      <c r="N885" s="114">
        <v>1167</v>
      </c>
      <c r="V885" s="94"/>
      <c r="W885" s="76"/>
      <c r="X885" s="76"/>
      <c r="AA885" s="66" t="s">
        <v>298</v>
      </c>
      <c r="AC885" s="76"/>
      <c r="AE885" s="93"/>
      <c r="AF885" s="76"/>
      <c r="AH885" s="76"/>
    </row>
    <row r="886" spans="1:34" s="65" customFormat="1" ht="12" x14ac:dyDescent="0.2">
      <c r="A886" s="112"/>
      <c r="B886" s="74"/>
      <c r="C886" s="422" t="s">
        <v>144</v>
      </c>
      <c r="D886" s="422"/>
      <c r="E886" s="422"/>
      <c r="F886" s="101"/>
      <c r="G886" s="101"/>
      <c r="H886" s="101"/>
      <c r="I886" s="101"/>
      <c r="J886" s="102"/>
      <c r="K886" s="101"/>
      <c r="L886" s="102">
        <v>1475.35</v>
      </c>
      <c r="M886" s="113"/>
      <c r="N886" s="100"/>
      <c r="V886" s="94"/>
      <c r="W886" s="76"/>
      <c r="X886" s="76"/>
      <c r="AC886" s="76" t="s">
        <v>144</v>
      </c>
      <c r="AE886" s="93"/>
      <c r="AF886" s="76"/>
      <c r="AH886" s="76"/>
    </row>
    <row r="887" spans="1:34" s="65" customFormat="1" ht="22.5" x14ac:dyDescent="0.2">
      <c r="A887" s="104" t="s">
        <v>334</v>
      </c>
      <c r="B887" s="103" t="s">
        <v>310</v>
      </c>
      <c r="C887" s="422" t="s">
        <v>307</v>
      </c>
      <c r="D887" s="422"/>
      <c r="E887" s="422"/>
      <c r="F887" s="101" t="s">
        <v>309</v>
      </c>
      <c r="G887" s="101"/>
      <c r="H887" s="101"/>
      <c r="I887" s="101" t="s">
        <v>316</v>
      </c>
      <c r="J887" s="102"/>
      <c r="K887" s="101"/>
      <c r="L887" s="102"/>
      <c r="M887" s="101"/>
      <c r="N887" s="100"/>
      <c r="V887" s="94"/>
      <c r="W887" s="76"/>
      <c r="X887" s="76" t="s">
        <v>307</v>
      </c>
      <c r="AC887" s="76"/>
      <c r="AE887" s="93"/>
      <c r="AF887" s="76"/>
      <c r="AH887" s="76"/>
    </row>
    <row r="888" spans="1:34" s="65" customFormat="1" ht="12" x14ac:dyDescent="0.2">
      <c r="A888" s="106"/>
      <c r="B888" s="105"/>
      <c r="C888" s="421" t="s">
        <v>314</v>
      </c>
      <c r="D888" s="421"/>
      <c r="E888" s="421"/>
      <c r="F888" s="421"/>
      <c r="G888" s="421"/>
      <c r="H888" s="421"/>
      <c r="I888" s="421"/>
      <c r="J888" s="421"/>
      <c r="K888" s="421"/>
      <c r="L888" s="421"/>
      <c r="M888" s="421"/>
      <c r="N888" s="423"/>
      <c r="V888" s="94"/>
      <c r="W888" s="76"/>
      <c r="X888" s="76"/>
      <c r="Y888" s="66" t="s">
        <v>314</v>
      </c>
      <c r="AC888" s="76"/>
      <c r="AE888" s="93"/>
      <c r="AF888" s="76"/>
      <c r="AH888" s="76"/>
    </row>
    <row r="889" spans="1:34" s="65" customFormat="1" ht="12" x14ac:dyDescent="0.2">
      <c r="A889" s="116"/>
      <c r="B889" s="83" t="s">
        <v>168</v>
      </c>
      <c r="C889" s="421" t="s">
        <v>181</v>
      </c>
      <c r="D889" s="421"/>
      <c r="E889" s="421"/>
      <c r="F889" s="98"/>
      <c r="G889" s="98"/>
      <c r="H889" s="98"/>
      <c r="I889" s="98"/>
      <c r="J889" s="115">
        <v>440.2</v>
      </c>
      <c r="K889" s="98"/>
      <c r="L889" s="115">
        <v>17.61</v>
      </c>
      <c r="M889" s="98" t="s">
        <v>176</v>
      </c>
      <c r="N889" s="114">
        <v>351</v>
      </c>
      <c r="V889" s="94"/>
      <c r="W889" s="76"/>
      <c r="X889" s="76"/>
      <c r="Z889" s="66" t="s">
        <v>181</v>
      </c>
      <c r="AC889" s="76"/>
      <c r="AE889" s="93"/>
      <c r="AF889" s="76"/>
      <c r="AH889" s="76"/>
    </row>
    <row r="890" spans="1:34" s="65" customFormat="1" ht="12" x14ac:dyDescent="0.2">
      <c r="A890" s="116"/>
      <c r="B890" s="83" t="s">
        <v>180</v>
      </c>
      <c r="C890" s="421" t="s">
        <v>179</v>
      </c>
      <c r="D890" s="421"/>
      <c r="E890" s="421"/>
      <c r="F890" s="98"/>
      <c r="G890" s="98"/>
      <c r="H890" s="98"/>
      <c r="I890" s="98"/>
      <c r="J890" s="115">
        <v>6.46</v>
      </c>
      <c r="K890" s="98"/>
      <c r="L890" s="115">
        <v>0.26</v>
      </c>
      <c r="M890" s="98"/>
      <c r="N890" s="114"/>
      <c r="V890" s="94"/>
      <c r="W890" s="76"/>
      <c r="X890" s="76"/>
      <c r="Z890" s="66" t="s">
        <v>179</v>
      </c>
      <c r="AC890" s="76"/>
      <c r="AE890" s="93"/>
      <c r="AF890" s="76"/>
      <c r="AH890" s="76"/>
    </row>
    <row r="891" spans="1:34" s="65" customFormat="1" ht="12" x14ac:dyDescent="0.2">
      <c r="A891" s="116"/>
      <c r="B891" s="83" t="s">
        <v>174</v>
      </c>
      <c r="C891" s="421" t="s">
        <v>173</v>
      </c>
      <c r="D891" s="421"/>
      <c r="E891" s="421"/>
      <c r="F891" s="98"/>
      <c r="G891" s="98"/>
      <c r="H891" s="98"/>
      <c r="I891" s="98"/>
      <c r="J891" s="115">
        <v>4036.64</v>
      </c>
      <c r="K891" s="98"/>
      <c r="L891" s="115">
        <v>161.47</v>
      </c>
      <c r="M891" s="98"/>
      <c r="N891" s="114"/>
      <c r="V891" s="94"/>
      <c r="W891" s="76"/>
      <c r="X891" s="76"/>
      <c r="Z891" s="66" t="s">
        <v>173</v>
      </c>
      <c r="AC891" s="76"/>
      <c r="AE891" s="93"/>
      <c r="AF891" s="76"/>
      <c r="AH891" s="76"/>
    </row>
    <row r="892" spans="1:34" s="65" customFormat="1" ht="12" x14ac:dyDescent="0.2">
      <c r="A892" s="116"/>
      <c r="B892" s="83"/>
      <c r="C892" s="421" t="s">
        <v>163</v>
      </c>
      <c r="D892" s="421"/>
      <c r="E892" s="421"/>
      <c r="F892" s="98" t="s">
        <v>162</v>
      </c>
      <c r="G892" s="98" t="s">
        <v>305</v>
      </c>
      <c r="H892" s="98"/>
      <c r="I892" s="98" t="s">
        <v>333</v>
      </c>
      <c r="J892" s="115"/>
      <c r="K892" s="98"/>
      <c r="L892" s="115"/>
      <c r="M892" s="98"/>
      <c r="N892" s="114"/>
      <c r="V892" s="94"/>
      <c r="W892" s="76"/>
      <c r="X892" s="76"/>
      <c r="AA892" s="66" t="s">
        <v>163</v>
      </c>
      <c r="AC892" s="76"/>
      <c r="AE892" s="93"/>
      <c r="AF892" s="76"/>
      <c r="AH892" s="76"/>
    </row>
    <row r="893" spans="1:34" s="65" customFormat="1" ht="12" x14ac:dyDescent="0.2">
      <c r="A893" s="116"/>
      <c r="B893" s="83"/>
      <c r="C893" s="429" t="s">
        <v>157</v>
      </c>
      <c r="D893" s="429"/>
      <c r="E893" s="429"/>
      <c r="F893" s="113"/>
      <c r="G893" s="113"/>
      <c r="H893" s="113"/>
      <c r="I893" s="113"/>
      <c r="J893" s="118">
        <v>4483.3</v>
      </c>
      <c r="K893" s="113"/>
      <c r="L893" s="118">
        <v>179.34</v>
      </c>
      <c r="M893" s="113"/>
      <c r="N893" s="117"/>
      <c r="V893" s="94"/>
      <c r="W893" s="76"/>
      <c r="X893" s="76"/>
      <c r="AB893" s="66" t="s">
        <v>157</v>
      </c>
      <c r="AC893" s="76"/>
      <c r="AE893" s="93"/>
      <c r="AF893" s="76"/>
      <c r="AH893" s="76"/>
    </row>
    <row r="894" spans="1:34" s="65" customFormat="1" ht="12" x14ac:dyDescent="0.2">
      <c r="A894" s="116"/>
      <c r="B894" s="83"/>
      <c r="C894" s="421" t="s">
        <v>156</v>
      </c>
      <c r="D894" s="421"/>
      <c r="E894" s="421"/>
      <c r="F894" s="98"/>
      <c r="G894" s="98"/>
      <c r="H894" s="98"/>
      <c r="I894" s="98"/>
      <c r="J894" s="115"/>
      <c r="K894" s="98"/>
      <c r="L894" s="115">
        <v>17.61</v>
      </c>
      <c r="M894" s="98"/>
      <c r="N894" s="114">
        <v>351</v>
      </c>
      <c r="V894" s="94"/>
      <c r="W894" s="76"/>
      <c r="X894" s="76"/>
      <c r="AA894" s="66" t="s">
        <v>156</v>
      </c>
      <c r="AC894" s="76"/>
      <c r="AE894" s="93"/>
      <c r="AF894" s="76"/>
      <c r="AH894" s="76"/>
    </row>
    <row r="895" spans="1:34" s="65" customFormat="1" ht="33.75" x14ac:dyDescent="0.2">
      <c r="A895" s="116"/>
      <c r="B895" s="83" t="s">
        <v>303</v>
      </c>
      <c r="C895" s="421" t="s">
        <v>301</v>
      </c>
      <c r="D895" s="421"/>
      <c r="E895" s="421"/>
      <c r="F895" s="98" t="s">
        <v>149</v>
      </c>
      <c r="G895" s="98" t="s">
        <v>302</v>
      </c>
      <c r="H895" s="98"/>
      <c r="I895" s="98" t="s">
        <v>302</v>
      </c>
      <c r="J895" s="115"/>
      <c r="K895" s="98"/>
      <c r="L895" s="115">
        <v>15.85</v>
      </c>
      <c r="M895" s="98"/>
      <c r="N895" s="114">
        <v>316</v>
      </c>
      <c r="V895" s="94"/>
      <c r="W895" s="76"/>
      <c r="X895" s="76"/>
      <c r="AA895" s="66" t="s">
        <v>301</v>
      </c>
      <c r="AC895" s="76"/>
      <c r="AE895" s="93"/>
      <c r="AF895" s="76"/>
      <c r="AH895" s="76"/>
    </row>
    <row r="896" spans="1:34" s="65" customFormat="1" ht="33.75" x14ac:dyDescent="0.2">
      <c r="A896" s="116"/>
      <c r="B896" s="83" t="s">
        <v>300</v>
      </c>
      <c r="C896" s="421" t="s">
        <v>298</v>
      </c>
      <c r="D896" s="421"/>
      <c r="E896" s="421"/>
      <c r="F896" s="98" t="s">
        <v>149</v>
      </c>
      <c r="G896" s="98" t="s">
        <v>299</v>
      </c>
      <c r="H896" s="98"/>
      <c r="I896" s="98" t="s">
        <v>299</v>
      </c>
      <c r="J896" s="115"/>
      <c r="K896" s="98"/>
      <c r="L896" s="115">
        <v>8.1</v>
      </c>
      <c r="M896" s="98"/>
      <c r="N896" s="114">
        <v>161</v>
      </c>
      <c r="V896" s="94"/>
      <c r="W896" s="76"/>
      <c r="X896" s="76"/>
      <c r="AA896" s="66" t="s">
        <v>298</v>
      </c>
      <c r="AC896" s="76"/>
      <c r="AE896" s="93"/>
      <c r="AF896" s="76"/>
      <c r="AH896" s="76"/>
    </row>
    <row r="897" spans="1:34" s="65" customFormat="1" ht="12" x14ac:dyDescent="0.2">
      <c r="A897" s="112"/>
      <c r="B897" s="74"/>
      <c r="C897" s="422" t="s">
        <v>144</v>
      </c>
      <c r="D897" s="422"/>
      <c r="E897" s="422"/>
      <c r="F897" s="101"/>
      <c r="G897" s="101"/>
      <c r="H897" s="101"/>
      <c r="I897" s="101"/>
      <c r="J897" s="102"/>
      <c r="K897" s="101"/>
      <c r="L897" s="102">
        <v>203.29</v>
      </c>
      <c r="M897" s="113"/>
      <c r="N897" s="100"/>
      <c r="V897" s="94"/>
      <c r="W897" s="76"/>
      <c r="X897" s="76"/>
      <c r="AC897" s="76" t="s">
        <v>144</v>
      </c>
      <c r="AE897" s="93"/>
      <c r="AF897" s="76"/>
      <c r="AH897" s="76"/>
    </row>
    <row r="898" spans="1:34" s="65" customFormat="1" ht="22.5" x14ac:dyDescent="0.2">
      <c r="A898" s="104" t="s">
        <v>332</v>
      </c>
      <c r="B898" s="103" t="s">
        <v>331</v>
      </c>
      <c r="C898" s="422" t="s">
        <v>329</v>
      </c>
      <c r="D898" s="422"/>
      <c r="E898" s="422"/>
      <c r="F898" s="101" t="s">
        <v>235</v>
      </c>
      <c r="G898" s="101"/>
      <c r="H898" s="101"/>
      <c r="I898" s="101" t="s">
        <v>330</v>
      </c>
      <c r="J898" s="102">
        <v>60.71</v>
      </c>
      <c r="K898" s="101"/>
      <c r="L898" s="102">
        <v>2185.56</v>
      </c>
      <c r="M898" s="101"/>
      <c r="N898" s="100"/>
      <c r="V898" s="94"/>
      <c r="W898" s="76"/>
      <c r="X898" s="76" t="s">
        <v>329</v>
      </c>
      <c r="AC898" s="76"/>
      <c r="AE898" s="93"/>
      <c r="AF898" s="76"/>
      <c r="AH898" s="76"/>
    </row>
    <row r="899" spans="1:34" s="65" customFormat="1" ht="12" x14ac:dyDescent="0.2">
      <c r="A899" s="112"/>
      <c r="B899" s="74"/>
      <c r="C899" s="111" t="s">
        <v>232</v>
      </c>
      <c r="D899" s="110"/>
      <c r="E899" s="110"/>
      <c r="F899" s="99"/>
      <c r="G899" s="99"/>
      <c r="H899" s="99"/>
      <c r="I899" s="99"/>
      <c r="J899" s="109"/>
      <c r="K899" s="99"/>
      <c r="L899" s="109"/>
      <c r="M899" s="108"/>
      <c r="N899" s="107"/>
      <c r="V899" s="94"/>
      <c r="W899" s="76"/>
      <c r="X899" s="76"/>
      <c r="AC899" s="76"/>
      <c r="AE899" s="93"/>
      <c r="AF899" s="76"/>
      <c r="AH899" s="76"/>
    </row>
    <row r="900" spans="1:34" s="65" customFormat="1" ht="12" x14ac:dyDescent="0.2">
      <c r="A900" s="430"/>
      <c r="B900" s="431"/>
      <c r="C900" s="431"/>
      <c r="D900" s="431"/>
      <c r="E900" s="431"/>
      <c r="F900" s="431"/>
      <c r="G900" s="431"/>
      <c r="H900" s="431"/>
      <c r="I900" s="431"/>
      <c r="J900" s="431"/>
      <c r="K900" s="431"/>
      <c r="L900" s="431"/>
      <c r="M900" s="431"/>
      <c r="N900" s="432"/>
      <c r="V900" s="94"/>
      <c r="W900" s="76" t="s">
        <v>28</v>
      </c>
      <c r="X900" s="76"/>
      <c r="AC900" s="76"/>
      <c r="AE900" s="93"/>
      <c r="AF900" s="76"/>
      <c r="AH900" s="76"/>
    </row>
    <row r="901" spans="1:34" s="65" customFormat="1" ht="22.5" x14ac:dyDescent="0.2">
      <c r="A901" s="104" t="s">
        <v>328</v>
      </c>
      <c r="B901" s="103" t="s">
        <v>327</v>
      </c>
      <c r="C901" s="422" t="s">
        <v>326</v>
      </c>
      <c r="D901" s="422"/>
      <c r="E901" s="422"/>
      <c r="F901" s="101" t="s">
        <v>309</v>
      </c>
      <c r="G901" s="101"/>
      <c r="H901" s="101"/>
      <c r="I901" s="101" t="s">
        <v>308</v>
      </c>
      <c r="J901" s="102"/>
      <c r="K901" s="101"/>
      <c r="L901" s="102"/>
      <c r="M901" s="101"/>
      <c r="N901" s="100"/>
      <c r="V901" s="94"/>
      <c r="W901" s="76"/>
      <c r="X901" s="76" t="s">
        <v>326</v>
      </c>
      <c r="AC901" s="76"/>
      <c r="AE901" s="93"/>
      <c r="AF901" s="76"/>
      <c r="AH901" s="76"/>
    </row>
    <row r="902" spans="1:34" s="65" customFormat="1" ht="12" x14ac:dyDescent="0.2">
      <c r="A902" s="106"/>
      <c r="B902" s="105"/>
      <c r="C902" s="421" t="s">
        <v>306</v>
      </c>
      <c r="D902" s="421"/>
      <c r="E902" s="421"/>
      <c r="F902" s="421"/>
      <c r="G902" s="421"/>
      <c r="H902" s="421"/>
      <c r="I902" s="421"/>
      <c r="J902" s="421"/>
      <c r="K902" s="421"/>
      <c r="L902" s="421"/>
      <c r="M902" s="421"/>
      <c r="N902" s="423"/>
      <c r="V902" s="94"/>
      <c r="W902" s="76"/>
      <c r="X902" s="76"/>
      <c r="Y902" s="66" t="s">
        <v>306</v>
      </c>
      <c r="AC902" s="76"/>
      <c r="AE902" s="93"/>
      <c r="AF902" s="76"/>
      <c r="AH902" s="76"/>
    </row>
    <row r="903" spans="1:34" s="65" customFormat="1" ht="12" x14ac:dyDescent="0.2">
      <c r="A903" s="116"/>
      <c r="B903" s="83" t="s">
        <v>168</v>
      </c>
      <c r="C903" s="421" t="s">
        <v>181</v>
      </c>
      <c r="D903" s="421"/>
      <c r="E903" s="421"/>
      <c r="F903" s="98"/>
      <c r="G903" s="98"/>
      <c r="H903" s="98"/>
      <c r="I903" s="98"/>
      <c r="J903" s="115">
        <v>440.2</v>
      </c>
      <c r="K903" s="98"/>
      <c r="L903" s="115">
        <v>8.8000000000000007</v>
      </c>
      <c r="M903" s="98" t="s">
        <v>176</v>
      </c>
      <c r="N903" s="114">
        <v>176</v>
      </c>
      <c r="V903" s="94"/>
      <c r="W903" s="76"/>
      <c r="X903" s="76"/>
      <c r="Z903" s="66" t="s">
        <v>181</v>
      </c>
      <c r="AC903" s="76"/>
      <c r="AE903" s="93"/>
      <c r="AF903" s="76"/>
      <c r="AH903" s="76"/>
    </row>
    <row r="904" spans="1:34" s="65" customFormat="1" ht="12" x14ac:dyDescent="0.2">
      <c r="A904" s="116"/>
      <c r="B904" s="83" t="s">
        <v>180</v>
      </c>
      <c r="C904" s="421" t="s">
        <v>179</v>
      </c>
      <c r="D904" s="421"/>
      <c r="E904" s="421"/>
      <c r="F904" s="98"/>
      <c r="G904" s="98"/>
      <c r="H904" s="98"/>
      <c r="I904" s="98"/>
      <c r="J904" s="115">
        <v>6.46</v>
      </c>
      <c r="K904" s="98"/>
      <c r="L904" s="115">
        <v>0.13</v>
      </c>
      <c r="M904" s="98"/>
      <c r="N904" s="114"/>
      <c r="V904" s="94"/>
      <c r="W904" s="76"/>
      <c r="X904" s="76"/>
      <c r="Z904" s="66" t="s">
        <v>179</v>
      </c>
      <c r="AC904" s="76"/>
      <c r="AE904" s="93"/>
      <c r="AF904" s="76"/>
      <c r="AH904" s="76"/>
    </row>
    <row r="905" spans="1:34" s="65" customFormat="1" ht="12" x14ac:dyDescent="0.2">
      <c r="A905" s="116"/>
      <c r="B905" s="83" t="s">
        <v>174</v>
      </c>
      <c r="C905" s="421" t="s">
        <v>173</v>
      </c>
      <c r="D905" s="421"/>
      <c r="E905" s="421"/>
      <c r="F905" s="98"/>
      <c r="G905" s="98"/>
      <c r="H905" s="98"/>
      <c r="I905" s="98"/>
      <c r="J905" s="115">
        <v>8097.64</v>
      </c>
      <c r="K905" s="98"/>
      <c r="L905" s="115">
        <v>161.94999999999999</v>
      </c>
      <c r="M905" s="98"/>
      <c r="N905" s="114"/>
      <c r="V905" s="94"/>
      <c r="W905" s="76"/>
      <c r="X905" s="76"/>
      <c r="Z905" s="66" t="s">
        <v>173</v>
      </c>
      <c r="AC905" s="76"/>
      <c r="AE905" s="93"/>
      <c r="AF905" s="76"/>
      <c r="AH905" s="76"/>
    </row>
    <row r="906" spans="1:34" s="65" customFormat="1" ht="12" x14ac:dyDescent="0.2">
      <c r="A906" s="116"/>
      <c r="B906" s="83"/>
      <c r="C906" s="421" t="s">
        <v>163</v>
      </c>
      <c r="D906" s="421"/>
      <c r="E906" s="421"/>
      <c r="F906" s="98" t="s">
        <v>162</v>
      </c>
      <c r="G906" s="98" t="s">
        <v>305</v>
      </c>
      <c r="H906" s="98"/>
      <c r="I906" s="98" t="s">
        <v>304</v>
      </c>
      <c r="J906" s="115"/>
      <c r="K906" s="98"/>
      <c r="L906" s="115"/>
      <c r="M906" s="98"/>
      <c r="N906" s="114"/>
      <c r="V906" s="94"/>
      <c r="W906" s="76"/>
      <c r="X906" s="76"/>
      <c r="AA906" s="66" t="s">
        <v>163</v>
      </c>
      <c r="AC906" s="76"/>
      <c r="AE906" s="93"/>
      <c r="AF906" s="76"/>
      <c r="AH906" s="76"/>
    </row>
    <row r="907" spans="1:34" s="65" customFormat="1" ht="12" x14ac:dyDescent="0.2">
      <c r="A907" s="116"/>
      <c r="B907" s="83"/>
      <c r="C907" s="429" t="s">
        <v>157</v>
      </c>
      <c r="D907" s="429"/>
      <c r="E907" s="429"/>
      <c r="F907" s="113"/>
      <c r="G907" s="113"/>
      <c r="H907" s="113"/>
      <c r="I907" s="113"/>
      <c r="J907" s="118">
        <v>8544.2999999999993</v>
      </c>
      <c r="K907" s="113"/>
      <c r="L907" s="118">
        <v>170.88</v>
      </c>
      <c r="M907" s="113"/>
      <c r="N907" s="117"/>
      <c r="V907" s="94"/>
      <c r="W907" s="76"/>
      <c r="X907" s="76"/>
      <c r="AB907" s="66" t="s">
        <v>157</v>
      </c>
      <c r="AC907" s="76"/>
      <c r="AE907" s="93"/>
      <c r="AF907" s="76"/>
      <c r="AH907" s="76"/>
    </row>
    <row r="908" spans="1:34" s="65" customFormat="1" ht="12" x14ac:dyDescent="0.2">
      <c r="A908" s="116"/>
      <c r="B908" s="83"/>
      <c r="C908" s="421" t="s">
        <v>156</v>
      </c>
      <c r="D908" s="421"/>
      <c r="E908" s="421"/>
      <c r="F908" s="98"/>
      <c r="G908" s="98"/>
      <c r="H908" s="98"/>
      <c r="I908" s="98"/>
      <c r="J908" s="115"/>
      <c r="K908" s="98"/>
      <c r="L908" s="115">
        <v>8.8000000000000007</v>
      </c>
      <c r="M908" s="98"/>
      <c r="N908" s="114">
        <v>176</v>
      </c>
      <c r="V908" s="94"/>
      <c r="W908" s="76"/>
      <c r="X908" s="76"/>
      <c r="AA908" s="66" t="s">
        <v>156</v>
      </c>
      <c r="AC908" s="76"/>
      <c r="AE908" s="93"/>
      <c r="AF908" s="76"/>
      <c r="AH908" s="76"/>
    </row>
    <row r="909" spans="1:34" s="65" customFormat="1" ht="33.75" x14ac:dyDescent="0.2">
      <c r="A909" s="116"/>
      <c r="B909" s="83" t="s">
        <v>303</v>
      </c>
      <c r="C909" s="421" t="s">
        <v>301</v>
      </c>
      <c r="D909" s="421"/>
      <c r="E909" s="421"/>
      <c r="F909" s="98" t="s">
        <v>149</v>
      </c>
      <c r="G909" s="98" t="s">
        <v>302</v>
      </c>
      <c r="H909" s="98"/>
      <c r="I909" s="98" t="s">
        <v>302</v>
      </c>
      <c r="J909" s="115"/>
      <c r="K909" s="98"/>
      <c r="L909" s="115">
        <v>7.92</v>
      </c>
      <c r="M909" s="98"/>
      <c r="N909" s="114">
        <v>158</v>
      </c>
      <c r="V909" s="94"/>
      <c r="W909" s="76"/>
      <c r="X909" s="76"/>
      <c r="AA909" s="66" t="s">
        <v>301</v>
      </c>
      <c r="AC909" s="76"/>
      <c r="AE909" s="93"/>
      <c r="AF909" s="76"/>
      <c r="AH909" s="76"/>
    </row>
    <row r="910" spans="1:34" s="65" customFormat="1" ht="33.75" x14ac:dyDescent="0.2">
      <c r="A910" s="116"/>
      <c r="B910" s="83" t="s">
        <v>300</v>
      </c>
      <c r="C910" s="421" t="s">
        <v>298</v>
      </c>
      <c r="D910" s="421"/>
      <c r="E910" s="421"/>
      <c r="F910" s="98" t="s">
        <v>149</v>
      </c>
      <c r="G910" s="98" t="s">
        <v>299</v>
      </c>
      <c r="H910" s="98"/>
      <c r="I910" s="98" t="s">
        <v>299</v>
      </c>
      <c r="J910" s="115"/>
      <c r="K910" s="98"/>
      <c r="L910" s="115">
        <v>4.05</v>
      </c>
      <c r="M910" s="98"/>
      <c r="N910" s="114">
        <v>81</v>
      </c>
      <c r="V910" s="94"/>
      <c r="W910" s="76"/>
      <c r="X910" s="76"/>
      <c r="AA910" s="66" t="s">
        <v>298</v>
      </c>
      <c r="AC910" s="76"/>
      <c r="AE910" s="93"/>
      <c r="AF910" s="76"/>
      <c r="AH910" s="76"/>
    </row>
    <row r="911" spans="1:34" s="65" customFormat="1" ht="12" x14ac:dyDescent="0.2">
      <c r="A911" s="112"/>
      <c r="B911" s="74"/>
      <c r="C911" s="422" t="s">
        <v>144</v>
      </c>
      <c r="D911" s="422"/>
      <c r="E911" s="422"/>
      <c r="F911" s="101"/>
      <c r="G911" s="101"/>
      <c r="H911" s="101"/>
      <c r="I911" s="101"/>
      <c r="J911" s="102"/>
      <c r="K911" s="101"/>
      <c r="L911" s="102">
        <v>182.85</v>
      </c>
      <c r="M911" s="113"/>
      <c r="N911" s="100"/>
      <c r="V911" s="94"/>
      <c r="W911" s="76"/>
      <c r="X911" s="76"/>
      <c r="AC911" s="76" t="s">
        <v>144</v>
      </c>
      <c r="AE911" s="93"/>
      <c r="AF911" s="76"/>
      <c r="AH911" s="76"/>
    </row>
    <row r="912" spans="1:34" s="65" customFormat="1" ht="22.5" x14ac:dyDescent="0.2">
      <c r="A912" s="104" t="s">
        <v>148</v>
      </c>
      <c r="B912" s="103" t="s">
        <v>325</v>
      </c>
      <c r="C912" s="422" t="s">
        <v>322</v>
      </c>
      <c r="D912" s="422"/>
      <c r="E912" s="422"/>
      <c r="F912" s="101" t="s">
        <v>324</v>
      </c>
      <c r="G912" s="101"/>
      <c r="H912" s="101"/>
      <c r="I912" s="101" t="s">
        <v>323</v>
      </c>
      <c r="J912" s="102"/>
      <c r="K912" s="101"/>
      <c r="L912" s="102"/>
      <c r="M912" s="101"/>
      <c r="N912" s="100"/>
      <c r="V912" s="94"/>
      <c r="W912" s="76"/>
      <c r="X912" s="76" t="s">
        <v>322</v>
      </c>
      <c r="AC912" s="76"/>
      <c r="AE912" s="93"/>
      <c r="AF912" s="76"/>
      <c r="AH912" s="76"/>
    </row>
    <row r="913" spans="1:34" s="65" customFormat="1" ht="12" x14ac:dyDescent="0.2">
      <c r="A913" s="106"/>
      <c r="B913" s="105"/>
      <c r="C913" s="421" t="s">
        <v>321</v>
      </c>
      <c r="D913" s="421"/>
      <c r="E913" s="421"/>
      <c r="F913" s="421"/>
      <c r="G913" s="421"/>
      <c r="H913" s="421"/>
      <c r="I913" s="421"/>
      <c r="J913" s="421"/>
      <c r="K913" s="421"/>
      <c r="L913" s="421"/>
      <c r="M913" s="421"/>
      <c r="N913" s="423"/>
      <c r="V913" s="94"/>
      <c r="W913" s="76"/>
      <c r="X913" s="76"/>
      <c r="Y913" s="66" t="s">
        <v>321</v>
      </c>
      <c r="AC913" s="76"/>
      <c r="AE913" s="93"/>
      <c r="AF913" s="76"/>
      <c r="AH913" s="76"/>
    </row>
    <row r="914" spans="1:34" s="65" customFormat="1" ht="12" x14ac:dyDescent="0.2">
      <c r="A914" s="116"/>
      <c r="B914" s="83" t="s">
        <v>168</v>
      </c>
      <c r="C914" s="421" t="s">
        <v>181</v>
      </c>
      <c r="D914" s="421"/>
      <c r="E914" s="421"/>
      <c r="F914" s="98"/>
      <c r="G914" s="98"/>
      <c r="H914" s="98"/>
      <c r="I914" s="98"/>
      <c r="J914" s="115">
        <v>305.07</v>
      </c>
      <c r="K914" s="98"/>
      <c r="L914" s="115">
        <v>4.2699999999999996</v>
      </c>
      <c r="M914" s="98" t="s">
        <v>176</v>
      </c>
      <c r="N914" s="114">
        <v>85</v>
      </c>
      <c r="V914" s="94"/>
      <c r="W914" s="76"/>
      <c r="X914" s="76"/>
      <c r="Z914" s="66" t="s">
        <v>181</v>
      </c>
      <c r="AC914" s="76"/>
      <c r="AE914" s="93"/>
      <c r="AF914" s="76"/>
      <c r="AH914" s="76"/>
    </row>
    <row r="915" spans="1:34" s="65" customFormat="1" ht="12" x14ac:dyDescent="0.2">
      <c r="A915" s="116"/>
      <c r="B915" s="83" t="s">
        <v>180</v>
      </c>
      <c r="C915" s="421" t="s">
        <v>179</v>
      </c>
      <c r="D915" s="421"/>
      <c r="E915" s="421"/>
      <c r="F915" s="98"/>
      <c r="G915" s="98"/>
      <c r="H915" s="98"/>
      <c r="I915" s="98"/>
      <c r="J915" s="115">
        <v>10.5</v>
      </c>
      <c r="K915" s="98"/>
      <c r="L915" s="115">
        <v>0.15</v>
      </c>
      <c r="M915" s="98"/>
      <c r="N915" s="114"/>
      <c r="V915" s="94"/>
      <c r="W915" s="76"/>
      <c r="X915" s="76"/>
      <c r="Z915" s="66" t="s">
        <v>179</v>
      </c>
      <c r="AC915" s="76"/>
      <c r="AE915" s="93"/>
      <c r="AF915" s="76"/>
      <c r="AH915" s="76"/>
    </row>
    <row r="916" spans="1:34" s="65" customFormat="1" ht="12" x14ac:dyDescent="0.2">
      <c r="A916" s="116"/>
      <c r="B916" s="83" t="s">
        <v>174</v>
      </c>
      <c r="C916" s="421" t="s">
        <v>173</v>
      </c>
      <c r="D916" s="421"/>
      <c r="E916" s="421"/>
      <c r="F916" s="98"/>
      <c r="G916" s="98"/>
      <c r="H916" s="98"/>
      <c r="I916" s="98"/>
      <c r="J916" s="115">
        <v>10802.84</v>
      </c>
      <c r="K916" s="98"/>
      <c r="L916" s="115">
        <v>151.24</v>
      </c>
      <c r="M916" s="98"/>
      <c r="N916" s="114"/>
      <c r="V916" s="94"/>
      <c r="W916" s="76"/>
      <c r="X916" s="76"/>
      <c r="Z916" s="66" t="s">
        <v>173</v>
      </c>
      <c r="AC916" s="76"/>
      <c r="AE916" s="93"/>
      <c r="AF916" s="76"/>
      <c r="AH916" s="76"/>
    </row>
    <row r="917" spans="1:34" s="65" customFormat="1" ht="12" x14ac:dyDescent="0.2">
      <c r="A917" s="116"/>
      <c r="B917" s="83"/>
      <c r="C917" s="421" t="s">
        <v>163</v>
      </c>
      <c r="D917" s="421"/>
      <c r="E917" s="421"/>
      <c r="F917" s="98" t="s">
        <v>162</v>
      </c>
      <c r="G917" s="98" t="s">
        <v>320</v>
      </c>
      <c r="H917" s="98"/>
      <c r="I917" s="98" t="s">
        <v>319</v>
      </c>
      <c r="J917" s="115"/>
      <c r="K917" s="98"/>
      <c r="L917" s="115"/>
      <c r="M917" s="98"/>
      <c r="N917" s="114"/>
      <c r="V917" s="94"/>
      <c r="W917" s="76"/>
      <c r="X917" s="76"/>
      <c r="AA917" s="66" t="s">
        <v>163</v>
      </c>
      <c r="AC917" s="76"/>
      <c r="AE917" s="93"/>
      <c r="AF917" s="76"/>
      <c r="AH917" s="76"/>
    </row>
    <row r="918" spans="1:34" s="65" customFormat="1" ht="12" x14ac:dyDescent="0.2">
      <c r="A918" s="116"/>
      <c r="B918" s="83"/>
      <c r="C918" s="429" t="s">
        <v>157</v>
      </c>
      <c r="D918" s="429"/>
      <c r="E918" s="429"/>
      <c r="F918" s="113"/>
      <c r="G918" s="113"/>
      <c r="H918" s="113"/>
      <c r="I918" s="113"/>
      <c r="J918" s="118">
        <v>11118.41</v>
      </c>
      <c r="K918" s="113"/>
      <c r="L918" s="118">
        <v>155.66</v>
      </c>
      <c r="M918" s="113"/>
      <c r="N918" s="117"/>
      <c r="V918" s="94"/>
      <c r="W918" s="76"/>
      <c r="X918" s="76"/>
      <c r="AB918" s="66" t="s">
        <v>157</v>
      </c>
      <c r="AC918" s="76"/>
      <c r="AE918" s="93"/>
      <c r="AF918" s="76"/>
      <c r="AH918" s="76"/>
    </row>
    <row r="919" spans="1:34" s="65" customFormat="1" ht="12" x14ac:dyDescent="0.2">
      <c r="A919" s="116"/>
      <c r="B919" s="83"/>
      <c r="C919" s="421" t="s">
        <v>156</v>
      </c>
      <c r="D919" s="421"/>
      <c r="E919" s="421"/>
      <c r="F919" s="98"/>
      <c r="G919" s="98"/>
      <c r="H919" s="98"/>
      <c r="I919" s="98"/>
      <c r="J919" s="115"/>
      <c r="K919" s="98"/>
      <c r="L919" s="115">
        <v>4.2699999999999996</v>
      </c>
      <c r="M919" s="98"/>
      <c r="N919" s="114">
        <v>85</v>
      </c>
      <c r="V919" s="94"/>
      <c r="W919" s="76"/>
      <c r="X919" s="76"/>
      <c r="AA919" s="66" t="s">
        <v>156</v>
      </c>
      <c r="AC919" s="76"/>
      <c r="AE919" s="93"/>
      <c r="AF919" s="76"/>
      <c r="AH919" s="76"/>
    </row>
    <row r="920" spans="1:34" s="65" customFormat="1" ht="33.75" x14ac:dyDescent="0.2">
      <c r="A920" s="116"/>
      <c r="B920" s="83" t="s">
        <v>303</v>
      </c>
      <c r="C920" s="421" t="s">
        <v>301</v>
      </c>
      <c r="D920" s="421"/>
      <c r="E920" s="421"/>
      <c r="F920" s="98" t="s">
        <v>149</v>
      </c>
      <c r="G920" s="98" t="s">
        <v>302</v>
      </c>
      <c r="H920" s="98"/>
      <c r="I920" s="98" t="s">
        <v>302</v>
      </c>
      <c r="J920" s="115"/>
      <c r="K920" s="98"/>
      <c r="L920" s="115">
        <v>3.84</v>
      </c>
      <c r="M920" s="98"/>
      <c r="N920" s="114">
        <v>77</v>
      </c>
      <c r="V920" s="94"/>
      <c r="W920" s="76"/>
      <c r="X920" s="76"/>
      <c r="AA920" s="66" t="s">
        <v>301</v>
      </c>
      <c r="AC920" s="76"/>
      <c r="AE920" s="93"/>
      <c r="AF920" s="76"/>
      <c r="AH920" s="76"/>
    </row>
    <row r="921" spans="1:34" s="65" customFormat="1" ht="33.75" x14ac:dyDescent="0.2">
      <c r="A921" s="116"/>
      <c r="B921" s="83" t="s">
        <v>300</v>
      </c>
      <c r="C921" s="421" t="s">
        <v>298</v>
      </c>
      <c r="D921" s="421"/>
      <c r="E921" s="421"/>
      <c r="F921" s="98" t="s">
        <v>149</v>
      </c>
      <c r="G921" s="98" t="s">
        <v>299</v>
      </c>
      <c r="H921" s="98"/>
      <c r="I921" s="98" t="s">
        <v>299</v>
      </c>
      <c r="J921" s="115"/>
      <c r="K921" s="98"/>
      <c r="L921" s="115">
        <v>1.96</v>
      </c>
      <c r="M921" s="98"/>
      <c r="N921" s="114">
        <v>39</v>
      </c>
      <c r="V921" s="94"/>
      <c r="W921" s="76"/>
      <c r="X921" s="76"/>
      <c r="AA921" s="66" t="s">
        <v>298</v>
      </c>
      <c r="AC921" s="76"/>
      <c r="AE921" s="93"/>
      <c r="AF921" s="76"/>
      <c r="AH921" s="76"/>
    </row>
    <row r="922" spans="1:34" s="65" customFormat="1" ht="12" x14ac:dyDescent="0.2">
      <c r="A922" s="112"/>
      <c r="B922" s="74"/>
      <c r="C922" s="422" t="s">
        <v>144</v>
      </c>
      <c r="D922" s="422"/>
      <c r="E922" s="422"/>
      <c r="F922" s="101"/>
      <c r="G922" s="101"/>
      <c r="H922" s="101"/>
      <c r="I922" s="101"/>
      <c r="J922" s="102"/>
      <c r="K922" s="101"/>
      <c r="L922" s="102">
        <v>161.46</v>
      </c>
      <c r="M922" s="113"/>
      <c r="N922" s="100"/>
      <c r="V922" s="94"/>
      <c r="W922" s="76"/>
      <c r="X922" s="76"/>
      <c r="AC922" s="76" t="s">
        <v>144</v>
      </c>
      <c r="AE922" s="93"/>
      <c r="AF922" s="76"/>
      <c r="AH922" s="76"/>
    </row>
    <row r="923" spans="1:34" s="65" customFormat="1" ht="22.5" x14ac:dyDescent="0.2">
      <c r="A923" s="104" t="s">
        <v>318</v>
      </c>
      <c r="B923" s="103" t="s">
        <v>317</v>
      </c>
      <c r="C923" s="422" t="s">
        <v>315</v>
      </c>
      <c r="D923" s="422"/>
      <c r="E923" s="422"/>
      <c r="F923" s="101" t="s">
        <v>309</v>
      </c>
      <c r="G923" s="101"/>
      <c r="H923" s="101"/>
      <c r="I923" s="101" t="s">
        <v>316</v>
      </c>
      <c r="J923" s="102"/>
      <c r="K923" s="101"/>
      <c r="L923" s="102"/>
      <c r="M923" s="101"/>
      <c r="N923" s="100"/>
      <c r="V923" s="94"/>
      <c r="W923" s="76"/>
      <c r="X923" s="76" t="s">
        <v>315</v>
      </c>
      <c r="AC923" s="76"/>
      <c r="AE923" s="93"/>
      <c r="AF923" s="76"/>
      <c r="AH923" s="76"/>
    </row>
    <row r="924" spans="1:34" s="65" customFormat="1" ht="12" x14ac:dyDescent="0.2">
      <c r="A924" s="106"/>
      <c r="B924" s="105"/>
      <c r="C924" s="421" t="s">
        <v>314</v>
      </c>
      <c r="D924" s="421"/>
      <c r="E924" s="421"/>
      <c r="F924" s="421"/>
      <c r="G924" s="421"/>
      <c r="H924" s="421"/>
      <c r="I924" s="421"/>
      <c r="J924" s="421"/>
      <c r="K924" s="421"/>
      <c r="L924" s="421"/>
      <c r="M924" s="421"/>
      <c r="N924" s="423"/>
      <c r="V924" s="94"/>
      <c r="W924" s="76"/>
      <c r="X924" s="76"/>
      <c r="Y924" s="66" t="s">
        <v>314</v>
      </c>
      <c r="AC924" s="76"/>
      <c r="AE924" s="93"/>
      <c r="AF924" s="76"/>
      <c r="AH924" s="76"/>
    </row>
    <row r="925" spans="1:34" s="65" customFormat="1" ht="12" x14ac:dyDescent="0.2">
      <c r="A925" s="116"/>
      <c r="B925" s="83" t="s">
        <v>168</v>
      </c>
      <c r="C925" s="421" t="s">
        <v>181</v>
      </c>
      <c r="D925" s="421"/>
      <c r="E925" s="421"/>
      <c r="F925" s="98"/>
      <c r="G925" s="98"/>
      <c r="H925" s="98"/>
      <c r="I925" s="98"/>
      <c r="J925" s="115">
        <v>529.73</v>
      </c>
      <c r="K925" s="98"/>
      <c r="L925" s="115">
        <v>21.19</v>
      </c>
      <c r="M925" s="98" t="s">
        <v>176</v>
      </c>
      <c r="N925" s="114">
        <v>423</v>
      </c>
      <c r="V925" s="94"/>
      <c r="W925" s="76"/>
      <c r="X925" s="76"/>
      <c r="Z925" s="66" t="s">
        <v>181</v>
      </c>
      <c r="AC925" s="76"/>
      <c r="AE925" s="93"/>
      <c r="AF925" s="76"/>
      <c r="AH925" s="76"/>
    </row>
    <row r="926" spans="1:34" s="65" customFormat="1" ht="12" x14ac:dyDescent="0.2">
      <c r="A926" s="116"/>
      <c r="B926" s="83" t="s">
        <v>180</v>
      </c>
      <c r="C926" s="421" t="s">
        <v>179</v>
      </c>
      <c r="D926" s="421"/>
      <c r="E926" s="421"/>
      <c r="F926" s="98"/>
      <c r="G926" s="98"/>
      <c r="H926" s="98"/>
      <c r="I926" s="98"/>
      <c r="J926" s="115">
        <v>6.46</v>
      </c>
      <c r="K926" s="98"/>
      <c r="L926" s="115">
        <v>0.26</v>
      </c>
      <c r="M926" s="98"/>
      <c r="N926" s="114"/>
      <c r="V926" s="94"/>
      <c r="W926" s="76"/>
      <c r="X926" s="76"/>
      <c r="Z926" s="66" t="s">
        <v>179</v>
      </c>
      <c r="AC926" s="76"/>
      <c r="AE926" s="93"/>
      <c r="AF926" s="76"/>
      <c r="AH926" s="76"/>
    </row>
    <row r="927" spans="1:34" s="65" customFormat="1" ht="12" x14ac:dyDescent="0.2">
      <c r="A927" s="116"/>
      <c r="B927" s="83" t="s">
        <v>174</v>
      </c>
      <c r="C927" s="421" t="s">
        <v>173</v>
      </c>
      <c r="D927" s="421"/>
      <c r="E927" s="421"/>
      <c r="F927" s="98"/>
      <c r="G927" s="98"/>
      <c r="H927" s="98"/>
      <c r="I927" s="98"/>
      <c r="J927" s="115">
        <v>4890.6400000000003</v>
      </c>
      <c r="K927" s="98"/>
      <c r="L927" s="115">
        <v>195.63</v>
      </c>
      <c r="M927" s="98"/>
      <c r="N927" s="114"/>
      <c r="V927" s="94"/>
      <c r="W927" s="76"/>
      <c r="X927" s="76"/>
      <c r="Z927" s="66" t="s">
        <v>173</v>
      </c>
      <c r="AC927" s="76"/>
      <c r="AE927" s="93"/>
      <c r="AF927" s="76"/>
      <c r="AH927" s="76"/>
    </row>
    <row r="928" spans="1:34" s="65" customFormat="1" ht="12" x14ac:dyDescent="0.2">
      <c r="A928" s="116"/>
      <c r="B928" s="83"/>
      <c r="C928" s="421" t="s">
        <v>163</v>
      </c>
      <c r="D928" s="421"/>
      <c r="E928" s="421"/>
      <c r="F928" s="98" t="s">
        <v>162</v>
      </c>
      <c r="G928" s="98" t="s">
        <v>313</v>
      </c>
      <c r="H928" s="98"/>
      <c r="I928" s="98" t="s">
        <v>312</v>
      </c>
      <c r="J928" s="115"/>
      <c r="K928" s="98"/>
      <c r="L928" s="115"/>
      <c r="M928" s="98"/>
      <c r="N928" s="114"/>
      <c r="V928" s="94"/>
      <c r="W928" s="76"/>
      <c r="X928" s="76"/>
      <c r="AA928" s="66" t="s">
        <v>163</v>
      </c>
      <c r="AC928" s="76"/>
      <c r="AE928" s="93"/>
      <c r="AF928" s="76"/>
      <c r="AH928" s="76"/>
    </row>
    <row r="929" spans="1:34" s="65" customFormat="1" ht="12" x14ac:dyDescent="0.2">
      <c r="A929" s="116"/>
      <c r="B929" s="83"/>
      <c r="C929" s="429" t="s">
        <v>157</v>
      </c>
      <c r="D929" s="429"/>
      <c r="E929" s="429"/>
      <c r="F929" s="113"/>
      <c r="G929" s="113"/>
      <c r="H929" s="113"/>
      <c r="I929" s="113"/>
      <c r="J929" s="118">
        <v>5426.83</v>
      </c>
      <c r="K929" s="113"/>
      <c r="L929" s="118">
        <v>217.08</v>
      </c>
      <c r="M929" s="113"/>
      <c r="N929" s="117"/>
      <c r="V929" s="94"/>
      <c r="W929" s="76"/>
      <c r="X929" s="76"/>
      <c r="AB929" s="66" t="s">
        <v>157</v>
      </c>
      <c r="AC929" s="76"/>
      <c r="AE929" s="93"/>
      <c r="AF929" s="76"/>
      <c r="AH929" s="76"/>
    </row>
    <row r="930" spans="1:34" s="65" customFormat="1" ht="12" x14ac:dyDescent="0.2">
      <c r="A930" s="116"/>
      <c r="B930" s="83"/>
      <c r="C930" s="421" t="s">
        <v>156</v>
      </c>
      <c r="D930" s="421"/>
      <c r="E930" s="421"/>
      <c r="F930" s="98"/>
      <c r="G930" s="98"/>
      <c r="H930" s="98"/>
      <c r="I930" s="98"/>
      <c r="J930" s="115"/>
      <c r="K930" s="98"/>
      <c r="L930" s="115">
        <v>21.19</v>
      </c>
      <c r="M930" s="98"/>
      <c r="N930" s="114">
        <v>423</v>
      </c>
      <c r="V930" s="94"/>
      <c r="W930" s="76"/>
      <c r="X930" s="76"/>
      <c r="AA930" s="66" t="s">
        <v>156</v>
      </c>
      <c r="AC930" s="76"/>
      <c r="AE930" s="93"/>
      <c r="AF930" s="76"/>
      <c r="AH930" s="76"/>
    </row>
    <row r="931" spans="1:34" s="65" customFormat="1" ht="33.75" x14ac:dyDescent="0.2">
      <c r="A931" s="116"/>
      <c r="B931" s="83" t="s">
        <v>303</v>
      </c>
      <c r="C931" s="421" t="s">
        <v>301</v>
      </c>
      <c r="D931" s="421"/>
      <c r="E931" s="421"/>
      <c r="F931" s="98" t="s">
        <v>149</v>
      </c>
      <c r="G931" s="98" t="s">
        <v>302</v>
      </c>
      <c r="H931" s="98"/>
      <c r="I931" s="98" t="s">
        <v>302</v>
      </c>
      <c r="J931" s="115"/>
      <c r="K931" s="98"/>
      <c r="L931" s="115">
        <v>19.07</v>
      </c>
      <c r="M931" s="98"/>
      <c r="N931" s="114">
        <v>381</v>
      </c>
      <c r="V931" s="94"/>
      <c r="W931" s="76"/>
      <c r="X931" s="76"/>
      <c r="AA931" s="66" t="s">
        <v>301</v>
      </c>
      <c r="AC931" s="76"/>
      <c r="AE931" s="93"/>
      <c r="AF931" s="76"/>
      <c r="AH931" s="76"/>
    </row>
    <row r="932" spans="1:34" s="65" customFormat="1" ht="33.75" x14ac:dyDescent="0.2">
      <c r="A932" s="116"/>
      <c r="B932" s="83" t="s">
        <v>300</v>
      </c>
      <c r="C932" s="421" t="s">
        <v>298</v>
      </c>
      <c r="D932" s="421"/>
      <c r="E932" s="421"/>
      <c r="F932" s="98" t="s">
        <v>149</v>
      </c>
      <c r="G932" s="98" t="s">
        <v>299</v>
      </c>
      <c r="H932" s="98"/>
      <c r="I932" s="98" t="s">
        <v>299</v>
      </c>
      <c r="J932" s="115"/>
      <c r="K932" s="98"/>
      <c r="L932" s="115">
        <v>9.75</v>
      </c>
      <c r="M932" s="98"/>
      <c r="N932" s="114">
        <v>195</v>
      </c>
      <c r="V932" s="94"/>
      <c r="W932" s="76"/>
      <c r="X932" s="76"/>
      <c r="AA932" s="66" t="s">
        <v>298</v>
      </c>
      <c r="AC932" s="76"/>
      <c r="AE932" s="93"/>
      <c r="AF932" s="76"/>
      <c r="AH932" s="76"/>
    </row>
    <row r="933" spans="1:34" s="65" customFormat="1" ht="12" x14ac:dyDescent="0.2">
      <c r="A933" s="112"/>
      <c r="B933" s="74"/>
      <c r="C933" s="422" t="s">
        <v>144</v>
      </c>
      <c r="D933" s="422"/>
      <c r="E933" s="422"/>
      <c r="F933" s="101"/>
      <c r="G933" s="101"/>
      <c r="H933" s="101"/>
      <c r="I933" s="101"/>
      <c r="J933" s="102"/>
      <c r="K933" s="101"/>
      <c r="L933" s="102">
        <v>245.9</v>
      </c>
      <c r="M933" s="113"/>
      <c r="N933" s="100"/>
      <c r="V933" s="94"/>
      <c r="W933" s="76"/>
      <c r="X933" s="76"/>
      <c r="AC933" s="76" t="s">
        <v>144</v>
      </c>
      <c r="AE933" s="93"/>
      <c r="AF933" s="76"/>
      <c r="AH933" s="76"/>
    </row>
    <row r="934" spans="1:34" s="65" customFormat="1" ht="22.5" x14ac:dyDescent="0.2">
      <c r="A934" s="104" t="s">
        <v>311</v>
      </c>
      <c r="B934" s="103" t="s">
        <v>310</v>
      </c>
      <c r="C934" s="422" t="s">
        <v>307</v>
      </c>
      <c r="D934" s="422"/>
      <c r="E934" s="422"/>
      <c r="F934" s="101" t="s">
        <v>309</v>
      </c>
      <c r="G934" s="101"/>
      <c r="H934" s="101"/>
      <c r="I934" s="101" t="s">
        <v>308</v>
      </c>
      <c r="J934" s="102"/>
      <c r="K934" s="101"/>
      <c r="L934" s="102"/>
      <c r="M934" s="101"/>
      <c r="N934" s="100"/>
      <c r="V934" s="94"/>
      <c r="W934" s="76"/>
      <c r="X934" s="76" t="s">
        <v>307</v>
      </c>
      <c r="AC934" s="76"/>
      <c r="AE934" s="93"/>
      <c r="AF934" s="76"/>
      <c r="AH934" s="76"/>
    </row>
    <row r="935" spans="1:34" s="65" customFormat="1" ht="12" x14ac:dyDescent="0.2">
      <c r="A935" s="106"/>
      <c r="B935" s="105"/>
      <c r="C935" s="421" t="s">
        <v>306</v>
      </c>
      <c r="D935" s="421"/>
      <c r="E935" s="421"/>
      <c r="F935" s="421"/>
      <c r="G935" s="421"/>
      <c r="H935" s="421"/>
      <c r="I935" s="421"/>
      <c r="J935" s="421"/>
      <c r="K935" s="421"/>
      <c r="L935" s="421"/>
      <c r="M935" s="421"/>
      <c r="N935" s="423"/>
      <c r="V935" s="94"/>
      <c r="W935" s="76"/>
      <c r="X935" s="76"/>
      <c r="Y935" s="66" t="s">
        <v>306</v>
      </c>
      <c r="AC935" s="76"/>
      <c r="AE935" s="93"/>
      <c r="AF935" s="76"/>
      <c r="AH935" s="76"/>
    </row>
    <row r="936" spans="1:34" s="65" customFormat="1" ht="12" x14ac:dyDescent="0.2">
      <c r="A936" s="116"/>
      <c r="B936" s="83" t="s">
        <v>168</v>
      </c>
      <c r="C936" s="421" t="s">
        <v>181</v>
      </c>
      <c r="D936" s="421"/>
      <c r="E936" s="421"/>
      <c r="F936" s="98"/>
      <c r="G936" s="98"/>
      <c r="H936" s="98"/>
      <c r="I936" s="98"/>
      <c r="J936" s="115">
        <v>440.2</v>
      </c>
      <c r="K936" s="98"/>
      <c r="L936" s="115">
        <v>8.8000000000000007</v>
      </c>
      <c r="M936" s="98" t="s">
        <v>176</v>
      </c>
      <c r="N936" s="114">
        <v>176</v>
      </c>
      <c r="V936" s="94"/>
      <c r="W936" s="76"/>
      <c r="X936" s="76"/>
      <c r="Z936" s="66" t="s">
        <v>181</v>
      </c>
      <c r="AC936" s="76"/>
      <c r="AE936" s="93"/>
      <c r="AF936" s="76"/>
      <c r="AH936" s="76"/>
    </row>
    <row r="937" spans="1:34" s="65" customFormat="1" ht="12" x14ac:dyDescent="0.2">
      <c r="A937" s="116"/>
      <c r="B937" s="83" t="s">
        <v>180</v>
      </c>
      <c r="C937" s="421" t="s">
        <v>179</v>
      </c>
      <c r="D937" s="421"/>
      <c r="E937" s="421"/>
      <c r="F937" s="98"/>
      <c r="G937" s="98"/>
      <c r="H937" s="98"/>
      <c r="I937" s="98"/>
      <c r="J937" s="115">
        <v>6.46</v>
      </c>
      <c r="K937" s="98"/>
      <c r="L937" s="115">
        <v>0.13</v>
      </c>
      <c r="M937" s="98"/>
      <c r="N937" s="114"/>
      <c r="V937" s="94"/>
      <c r="W937" s="76"/>
      <c r="X937" s="76"/>
      <c r="Z937" s="66" t="s">
        <v>179</v>
      </c>
      <c r="AC937" s="76"/>
      <c r="AE937" s="93"/>
      <c r="AF937" s="76"/>
      <c r="AH937" s="76"/>
    </row>
    <row r="938" spans="1:34" s="65" customFormat="1" ht="12" x14ac:dyDescent="0.2">
      <c r="A938" s="116"/>
      <c r="B938" s="83" t="s">
        <v>174</v>
      </c>
      <c r="C938" s="421" t="s">
        <v>173</v>
      </c>
      <c r="D938" s="421"/>
      <c r="E938" s="421"/>
      <c r="F938" s="98"/>
      <c r="G938" s="98"/>
      <c r="H938" s="98"/>
      <c r="I938" s="98"/>
      <c r="J938" s="115">
        <v>4036.64</v>
      </c>
      <c r="K938" s="98"/>
      <c r="L938" s="115">
        <v>80.73</v>
      </c>
      <c r="M938" s="98"/>
      <c r="N938" s="114"/>
      <c r="V938" s="94"/>
      <c r="W938" s="76"/>
      <c r="X938" s="76"/>
      <c r="Z938" s="66" t="s">
        <v>173</v>
      </c>
      <c r="AC938" s="76"/>
      <c r="AE938" s="93"/>
      <c r="AF938" s="76"/>
      <c r="AH938" s="76"/>
    </row>
    <row r="939" spans="1:34" s="65" customFormat="1" ht="12" x14ac:dyDescent="0.2">
      <c r="A939" s="116"/>
      <c r="B939" s="83"/>
      <c r="C939" s="421" t="s">
        <v>163</v>
      </c>
      <c r="D939" s="421"/>
      <c r="E939" s="421"/>
      <c r="F939" s="98" t="s">
        <v>162</v>
      </c>
      <c r="G939" s="98" t="s">
        <v>305</v>
      </c>
      <c r="H939" s="98"/>
      <c r="I939" s="98" t="s">
        <v>304</v>
      </c>
      <c r="J939" s="115"/>
      <c r="K939" s="98"/>
      <c r="L939" s="115"/>
      <c r="M939" s="98"/>
      <c r="N939" s="114"/>
      <c r="V939" s="94"/>
      <c r="W939" s="76"/>
      <c r="X939" s="76"/>
      <c r="AA939" s="66" t="s">
        <v>163</v>
      </c>
      <c r="AC939" s="76"/>
      <c r="AE939" s="93"/>
      <c r="AF939" s="76"/>
      <c r="AH939" s="76"/>
    </row>
    <row r="940" spans="1:34" s="65" customFormat="1" ht="12" x14ac:dyDescent="0.2">
      <c r="A940" s="116"/>
      <c r="B940" s="83"/>
      <c r="C940" s="429" t="s">
        <v>157</v>
      </c>
      <c r="D940" s="429"/>
      <c r="E940" s="429"/>
      <c r="F940" s="113"/>
      <c r="G940" s="113"/>
      <c r="H940" s="113"/>
      <c r="I940" s="113"/>
      <c r="J940" s="118">
        <v>4483.3</v>
      </c>
      <c r="K940" s="113"/>
      <c r="L940" s="118">
        <v>89.66</v>
      </c>
      <c r="M940" s="113"/>
      <c r="N940" s="117"/>
      <c r="V940" s="94"/>
      <c r="W940" s="76"/>
      <c r="X940" s="76"/>
      <c r="AB940" s="66" t="s">
        <v>157</v>
      </c>
      <c r="AC940" s="76"/>
      <c r="AE940" s="93"/>
      <c r="AF940" s="76"/>
      <c r="AH940" s="76"/>
    </row>
    <row r="941" spans="1:34" s="65" customFormat="1" ht="12" x14ac:dyDescent="0.2">
      <c r="A941" s="116"/>
      <c r="B941" s="83"/>
      <c r="C941" s="421" t="s">
        <v>156</v>
      </c>
      <c r="D941" s="421"/>
      <c r="E941" s="421"/>
      <c r="F941" s="98"/>
      <c r="G941" s="98"/>
      <c r="H941" s="98"/>
      <c r="I941" s="98"/>
      <c r="J941" s="115"/>
      <c r="K941" s="98"/>
      <c r="L941" s="115">
        <v>8.8000000000000007</v>
      </c>
      <c r="M941" s="98"/>
      <c r="N941" s="114">
        <v>176</v>
      </c>
      <c r="V941" s="94"/>
      <c r="W941" s="76"/>
      <c r="X941" s="76"/>
      <c r="AA941" s="66" t="s">
        <v>156</v>
      </c>
      <c r="AC941" s="76"/>
      <c r="AE941" s="93"/>
      <c r="AF941" s="76"/>
      <c r="AH941" s="76"/>
    </row>
    <row r="942" spans="1:34" s="65" customFormat="1" ht="33.75" x14ac:dyDescent="0.2">
      <c r="A942" s="116"/>
      <c r="B942" s="83" t="s">
        <v>303</v>
      </c>
      <c r="C942" s="421" t="s">
        <v>301</v>
      </c>
      <c r="D942" s="421"/>
      <c r="E942" s="421"/>
      <c r="F942" s="98" t="s">
        <v>149</v>
      </c>
      <c r="G942" s="98" t="s">
        <v>302</v>
      </c>
      <c r="H942" s="98"/>
      <c r="I942" s="98" t="s">
        <v>302</v>
      </c>
      <c r="J942" s="115"/>
      <c r="K942" s="98"/>
      <c r="L942" s="115">
        <v>7.92</v>
      </c>
      <c r="M942" s="98"/>
      <c r="N942" s="114">
        <v>158</v>
      </c>
      <c r="V942" s="94"/>
      <c r="W942" s="76"/>
      <c r="X942" s="76"/>
      <c r="AA942" s="66" t="s">
        <v>301</v>
      </c>
      <c r="AC942" s="76"/>
      <c r="AE942" s="93"/>
      <c r="AF942" s="76"/>
      <c r="AH942" s="76"/>
    </row>
    <row r="943" spans="1:34" s="65" customFormat="1" ht="33.75" x14ac:dyDescent="0.2">
      <c r="A943" s="116"/>
      <c r="B943" s="83" t="s">
        <v>300</v>
      </c>
      <c r="C943" s="421" t="s">
        <v>298</v>
      </c>
      <c r="D943" s="421"/>
      <c r="E943" s="421"/>
      <c r="F943" s="98" t="s">
        <v>149</v>
      </c>
      <c r="G943" s="98" t="s">
        <v>299</v>
      </c>
      <c r="H943" s="98"/>
      <c r="I943" s="98" t="s">
        <v>299</v>
      </c>
      <c r="J943" s="115"/>
      <c r="K943" s="98"/>
      <c r="L943" s="115">
        <v>4.05</v>
      </c>
      <c r="M943" s="98"/>
      <c r="N943" s="114">
        <v>81</v>
      </c>
      <c r="V943" s="94"/>
      <c r="W943" s="76"/>
      <c r="X943" s="76"/>
      <c r="AA943" s="66" t="s">
        <v>298</v>
      </c>
      <c r="AC943" s="76"/>
      <c r="AE943" s="93"/>
      <c r="AF943" s="76"/>
      <c r="AH943" s="76"/>
    </row>
    <row r="944" spans="1:34" s="65" customFormat="1" ht="12" x14ac:dyDescent="0.2">
      <c r="A944" s="112"/>
      <c r="B944" s="74"/>
      <c r="C944" s="422" t="s">
        <v>144</v>
      </c>
      <c r="D944" s="422"/>
      <c r="E944" s="422"/>
      <c r="F944" s="101"/>
      <c r="G944" s="101"/>
      <c r="H944" s="101"/>
      <c r="I944" s="101"/>
      <c r="J944" s="102"/>
      <c r="K944" s="101"/>
      <c r="L944" s="102">
        <v>101.63</v>
      </c>
      <c r="M944" s="113"/>
      <c r="N944" s="100"/>
      <c r="V944" s="94"/>
      <c r="W944" s="76"/>
      <c r="X944" s="76"/>
      <c r="AC944" s="76" t="s">
        <v>144</v>
      </c>
      <c r="AE944" s="93"/>
      <c r="AF944" s="76"/>
      <c r="AH944" s="76"/>
    </row>
    <row r="945" spans="1:34" s="65" customFormat="1" ht="1.5" customHeight="1" x14ac:dyDescent="0.2">
      <c r="A945" s="99"/>
      <c r="B945" s="74"/>
      <c r="C945" s="74"/>
      <c r="D945" s="74"/>
      <c r="E945" s="74"/>
      <c r="F945" s="99"/>
      <c r="G945" s="99"/>
      <c r="H945" s="99"/>
      <c r="I945" s="99"/>
      <c r="J945" s="75"/>
      <c r="K945" s="99"/>
      <c r="L945" s="75"/>
      <c r="M945" s="98"/>
      <c r="N945" s="75"/>
      <c r="V945" s="94"/>
      <c r="W945" s="76"/>
      <c r="X945" s="76"/>
      <c r="AC945" s="76"/>
      <c r="AE945" s="93"/>
      <c r="AF945" s="76"/>
      <c r="AH945" s="76"/>
    </row>
    <row r="946" spans="1:34" s="65" customFormat="1" ht="12" x14ac:dyDescent="0.2">
      <c r="A946" s="88"/>
      <c r="B946" s="87"/>
      <c r="C946" s="422" t="s">
        <v>297</v>
      </c>
      <c r="D946" s="422"/>
      <c r="E946" s="422"/>
      <c r="F946" s="422"/>
      <c r="G946" s="422"/>
      <c r="H946" s="422"/>
      <c r="I946" s="422"/>
      <c r="J946" s="422"/>
      <c r="K946" s="422"/>
      <c r="L946" s="86"/>
      <c r="M946" s="97"/>
      <c r="N946" s="84"/>
      <c r="V946" s="94"/>
      <c r="W946" s="76"/>
      <c r="X946" s="76"/>
      <c r="AC946" s="76"/>
      <c r="AE946" s="93"/>
      <c r="AF946" s="76" t="s">
        <v>297</v>
      </c>
      <c r="AH946" s="76"/>
    </row>
    <row r="947" spans="1:34" s="65" customFormat="1" ht="12" x14ac:dyDescent="0.2">
      <c r="A947" s="79"/>
      <c r="B947" s="83"/>
      <c r="C947" s="421" t="s">
        <v>120</v>
      </c>
      <c r="D947" s="421"/>
      <c r="E947" s="421"/>
      <c r="F947" s="421"/>
      <c r="G947" s="421"/>
      <c r="H947" s="421"/>
      <c r="I947" s="421"/>
      <c r="J947" s="421"/>
      <c r="K947" s="421"/>
      <c r="L947" s="82">
        <v>8600.5499999999993</v>
      </c>
      <c r="M947" s="96"/>
      <c r="N947" s="80"/>
      <c r="V947" s="94"/>
      <c r="W947" s="76"/>
      <c r="X947" s="76"/>
      <c r="AC947" s="76"/>
      <c r="AE947" s="93"/>
      <c r="AF947" s="76"/>
      <c r="AG947" s="66" t="s">
        <v>120</v>
      </c>
      <c r="AH947" s="76"/>
    </row>
    <row r="948" spans="1:34" s="65" customFormat="1" ht="12" x14ac:dyDescent="0.2">
      <c r="A948" s="79"/>
      <c r="B948" s="83"/>
      <c r="C948" s="421" t="s">
        <v>103</v>
      </c>
      <c r="D948" s="421"/>
      <c r="E948" s="421"/>
      <c r="F948" s="421"/>
      <c r="G948" s="421"/>
      <c r="H948" s="421"/>
      <c r="I948" s="421"/>
      <c r="J948" s="421"/>
      <c r="K948" s="421"/>
      <c r="L948" s="82"/>
      <c r="M948" s="96"/>
      <c r="N948" s="80"/>
      <c r="V948" s="94"/>
      <c r="W948" s="76"/>
      <c r="X948" s="76"/>
      <c r="AC948" s="76"/>
      <c r="AE948" s="93"/>
      <c r="AF948" s="76"/>
      <c r="AG948" s="66" t="s">
        <v>103</v>
      </c>
      <c r="AH948" s="76"/>
    </row>
    <row r="949" spans="1:34" s="65" customFormat="1" ht="12" x14ac:dyDescent="0.2">
      <c r="A949" s="79"/>
      <c r="B949" s="83"/>
      <c r="C949" s="421" t="s">
        <v>119</v>
      </c>
      <c r="D949" s="421"/>
      <c r="E949" s="421"/>
      <c r="F949" s="421"/>
      <c r="G949" s="421"/>
      <c r="H949" s="421"/>
      <c r="I949" s="421"/>
      <c r="J949" s="421"/>
      <c r="K949" s="421"/>
      <c r="L949" s="82">
        <v>314.02</v>
      </c>
      <c r="M949" s="96"/>
      <c r="N949" s="80"/>
      <c r="V949" s="94"/>
      <c r="W949" s="76"/>
      <c r="X949" s="76"/>
      <c r="AC949" s="76"/>
      <c r="AE949" s="93"/>
      <c r="AF949" s="76"/>
      <c r="AG949" s="66" t="s">
        <v>119</v>
      </c>
      <c r="AH949" s="76"/>
    </row>
    <row r="950" spans="1:34" s="65" customFormat="1" ht="12" x14ac:dyDescent="0.2">
      <c r="A950" s="79"/>
      <c r="B950" s="83"/>
      <c r="C950" s="421" t="s">
        <v>118</v>
      </c>
      <c r="D950" s="421"/>
      <c r="E950" s="421"/>
      <c r="F950" s="421"/>
      <c r="G950" s="421"/>
      <c r="H950" s="421"/>
      <c r="I950" s="421"/>
      <c r="J950" s="421"/>
      <c r="K950" s="421"/>
      <c r="L950" s="82">
        <v>6.48</v>
      </c>
      <c r="M950" s="96"/>
      <c r="N950" s="80"/>
      <c r="V950" s="94"/>
      <c r="W950" s="76"/>
      <c r="X950" s="76"/>
      <c r="AC950" s="76"/>
      <c r="AE950" s="93"/>
      <c r="AF950" s="76"/>
      <c r="AG950" s="66" t="s">
        <v>118</v>
      </c>
      <c r="AH950" s="76"/>
    </row>
    <row r="951" spans="1:34" s="65" customFormat="1" ht="12" x14ac:dyDescent="0.2">
      <c r="A951" s="79"/>
      <c r="B951" s="83"/>
      <c r="C951" s="421" t="s">
        <v>116</v>
      </c>
      <c r="D951" s="421"/>
      <c r="E951" s="421"/>
      <c r="F951" s="421"/>
      <c r="G951" s="421"/>
      <c r="H951" s="421"/>
      <c r="I951" s="421"/>
      <c r="J951" s="421"/>
      <c r="K951" s="421"/>
      <c r="L951" s="82">
        <v>8280.0499999999993</v>
      </c>
      <c r="M951" s="96"/>
      <c r="N951" s="80"/>
      <c r="V951" s="94"/>
      <c r="W951" s="76"/>
      <c r="X951" s="76"/>
      <c r="AC951" s="76"/>
      <c r="AE951" s="93"/>
      <c r="AF951" s="76"/>
      <c r="AG951" s="66" t="s">
        <v>116</v>
      </c>
      <c r="AH951" s="76"/>
    </row>
    <row r="952" spans="1:34" s="65" customFormat="1" ht="12" x14ac:dyDescent="0.2">
      <c r="A952" s="79"/>
      <c r="B952" s="83"/>
      <c r="C952" s="421" t="s">
        <v>115</v>
      </c>
      <c r="D952" s="421"/>
      <c r="E952" s="421"/>
      <c r="F952" s="421"/>
      <c r="G952" s="421"/>
      <c r="H952" s="421"/>
      <c r="I952" s="421"/>
      <c r="J952" s="421"/>
      <c r="K952" s="421"/>
      <c r="L952" s="82">
        <v>9027.6200000000008</v>
      </c>
      <c r="M952" s="96"/>
      <c r="N952" s="80"/>
      <c r="V952" s="94"/>
      <c r="W952" s="76"/>
      <c r="X952" s="76"/>
      <c r="AC952" s="76"/>
      <c r="AE952" s="93"/>
      <c r="AF952" s="76"/>
      <c r="AG952" s="66" t="s">
        <v>115</v>
      </c>
      <c r="AH952" s="76"/>
    </row>
    <row r="953" spans="1:34" s="65" customFormat="1" ht="12" x14ac:dyDescent="0.2">
      <c r="A953" s="79"/>
      <c r="B953" s="83"/>
      <c r="C953" s="421" t="s">
        <v>103</v>
      </c>
      <c r="D953" s="421"/>
      <c r="E953" s="421"/>
      <c r="F953" s="421"/>
      <c r="G953" s="421"/>
      <c r="H953" s="421"/>
      <c r="I953" s="421"/>
      <c r="J953" s="421"/>
      <c r="K953" s="421"/>
      <c r="L953" s="82"/>
      <c r="M953" s="96"/>
      <c r="N953" s="80"/>
      <c r="V953" s="94"/>
      <c r="W953" s="76"/>
      <c r="X953" s="76"/>
      <c r="AC953" s="76"/>
      <c r="AE953" s="93"/>
      <c r="AF953" s="76"/>
      <c r="AG953" s="66" t="s">
        <v>103</v>
      </c>
      <c r="AH953" s="76"/>
    </row>
    <row r="954" spans="1:34" s="65" customFormat="1" ht="12" x14ac:dyDescent="0.2">
      <c r="A954" s="79"/>
      <c r="B954" s="83"/>
      <c r="C954" s="421" t="s">
        <v>102</v>
      </c>
      <c r="D954" s="421"/>
      <c r="E954" s="421"/>
      <c r="F954" s="421"/>
      <c r="G954" s="421"/>
      <c r="H954" s="421"/>
      <c r="I954" s="421"/>
      <c r="J954" s="421"/>
      <c r="K954" s="421"/>
      <c r="L954" s="82">
        <v>314.02</v>
      </c>
      <c r="M954" s="96"/>
      <c r="N954" s="80"/>
      <c r="V954" s="94"/>
      <c r="W954" s="76"/>
      <c r="X954" s="76"/>
      <c r="AC954" s="76"/>
      <c r="AE954" s="93"/>
      <c r="AF954" s="76"/>
      <c r="AG954" s="66" t="s">
        <v>102</v>
      </c>
      <c r="AH954" s="76"/>
    </row>
    <row r="955" spans="1:34" s="65" customFormat="1" ht="12" x14ac:dyDescent="0.2">
      <c r="A955" s="79"/>
      <c r="B955" s="83"/>
      <c r="C955" s="421" t="s">
        <v>135</v>
      </c>
      <c r="D955" s="421"/>
      <c r="E955" s="421"/>
      <c r="F955" s="421"/>
      <c r="G955" s="421"/>
      <c r="H955" s="421"/>
      <c r="I955" s="421"/>
      <c r="J955" s="421"/>
      <c r="K955" s="421"/>
      <c r="L955" s="82">
        <v>6.48</v>
      </c>
      <c r="M955" s="96"/>
      <c r="N955" s="80"/>
      <c r="V955" s="94"/>
      <c r="W955" s="76"/>
      <c r="X955" s="76"/>
      <c r="AC955" s="76"/>
      <c r="AE955" s="93"/>
      <c r="AF955" s="76"/>
      <c r="AG955" s="66" t="s">
        <v>135</v>
      </c>
      <c r="AH955" s="76"/>
    </row>
    <row r="956" spans="1:34" s="65" customFormat="1" ht="12" x14ac:dyDescent="0.2">
      <c r="A956" s="79"/>
      <c r="B956" s="83"/>
      <c r="C956" s="421" t="s">
        <v>99</v>
      </c>
      <c r="D956" s="421"/>
      <c r="E956" s="421"/>
      <c r="F956" s="421"/>
      <c r="G956" s="421"/>
      <c r="H956" s="421"/>
      <c r="I956" s="421"/>
      <c r="J956" s="421"/>
      <c r="K956" s="421"/>
      <c r="L956" s="82">
        <v>8280.0499999999993</v>
      </c>
      <c r="M956" s="96"/>
      <c r="N956" s="80"/>
      <c r="V956" s="94"/>
      <c r="W956" s="76"/>
      <c r="X956" s="76"/>
      <c r="AC956" s="76"/>
      <c r="AE956" s="93"/>
      <c r="AF956" s="76"/>
      <c r="AG956" s="66" t="s">
        <v>99</v>
      </c>
      <c r="AH956" s="76"/>
    </row>
    <row r="957" spans="1:34" s="65" customFormat="1" ht="12" x14ac:dyDescent="0.2">
      <c r="A957" s="79"/>
      <c r="B957" s="83"/>
      <c r="C957" s="421" t="s">
        <v>98</v>
      </c>
      <c r="D957" s="421"/>
      <c r="E957" s="421"/>
      <c r="F957" s="421"/>
      <c r="G957" s="421"/>
      <c r="H957" s="421"/>
      <c r="I957" s="421"/>
      <c r="J957" s="421"/>
      <c r="K957" s="421"/>
      <c r="L957" s="82">
        <v>282.62</v>
      </c>
      <c r="M957" s="96"/>
      <c r="N957" s="80"/>
      <c r="V957" s="94"/>
      <c r="W957" s="76"/>
      <c r="X957" s="76"/>
      <c r="AC957" s="76"/>
      <c r="AE957" s="93"/>
      <c r="AF957" s="76"/>
      <c r="AG957" s="66" t="s">
        <v>98</v>
      </c>
      <c r="AH957" s="76"/>
    </row>
    <row r="958" spans="1:34" s="65" customFormat="1" ht="12" x14ac:dyDescent="0.2">
      <c r="A958" s="79"/>
      <c r="B958" s="83"/>
      <c r="C958" s="421" t="s">
        <v>97</v>
      </c>
      <c r="D958" s="421"/>
      <c r="E958" s="421"/>
      <c r="F958" s="421"/>
      <c r="G958" s="421"/>
      <c r="H958" s="421"/>
      <c r="I958" s="421"/>
      <c r="J958" s="421"/>
      <c r="K958" s="421"/>
      <c r="L958" s="82">
        <v>144.44999999999999</v>
      </c>
      <c r="M958" s="96"/>
      <c r="N958" s="80"/>
      <c r="V958" s="94"/>
      <c r="W958" s="76"/>
      <c r="X958" s="76"/>
      <c r="AC958" s="76"/>
      <c r="AE958" s="93"/>
      <c r="AF958" s="76"/>
      <c r="AG958" s="66" t="s">
        <v>97</v>
      </c>
      <c r="AH958" s="76"/>
    </row>
    <row r="959" spans="1:34" s="65" customFormat="1" ht="12" x14ac:dyDescent="0.2">
      <c r="A959" s="79"/>
      <c r="B959" s="83"/>
      <c r="C959" s="421" t="s">
        <v>96</v>
      </c>
      <c r="D959" s="421"/>
      <c r="E959" s="421"/>
      <c r="F959" s="421"/>
      <c r="G959" s="421"/>
      <c r="H959" s="421"/>
      <c r="I959" s="421"/>
      <c r="J959" s="421"/>
      <c r="K959" s="421"/>
      <c r="L959" s="82">
        <v>314.02</v>
      </c>
      <c r="M959" s="96"/>
      <c r="N959" s="80"/>
      <c r="V959" s="94"/>
      <c r="W959" s="76"/>
      <c r="X959" s="76"/>
      <c r="AC959" s="76"/>
      <c r="AE959" s="93"/>
      <c r="AF959" s="76"/>
      <c r="AG959" s="66" t="s">
        <v>96</v>
      </c>
      <c r="AH959" s="76"/>
    </row>
    <row r="960" spans="1:34" s="65" customFormat="1" ht="12" x14ac:dyDescent="0.2">
      <c r="A960" s="79"/>
      <c r="B960" s="83"/>
      <c r="C960" s="421" t="s">
        <v>95</v>
      </c>
      <c r="D960" s="421"/>
      <c r="E960" s="421"/>
      <c r="F960" s="421"/>
      <c r="G960" s="421"/>
      <c r="H960" s="421"/>
      <c r="I960" s="421"/>
      <c r="J960" s="421"/>
      <c r="K960" s="421"/>
      <c r="L960" s="82">
        <v>282.62</v>
      </c>
      <c r="M960" s="96"/>
      <c r="N960" s="80"/>
      <c r="V960" s="94"/>
      <c r="W960" s="76"/>
      <c r="X960" s="76"/>
      <c r="AC960" s="76"/>
      <c r="AE960" s="93"/>
      <c r="AF960" s="76"/>
      <c r="AG960" s="66" t="s">
        <v>95</v>
      </c>
      <c r="AH960" s="76"/>
    </row>
    <row r="961" spans="1:34" s="65" customFormat="1" ht="12" x14ac:dyDescent="0.2">
      <c r="A961" s="79"/>
      <c r="B961" s="83"/>
      <c r="C961" s="421" t="s">
        <v>94</v>
      </c>
      <c r="D961" s="421"/>
      <c r="E961" s="421"/>
      <c r="F961" s="421"/>
      <c r="G961" s="421"/>
      <c r="H961" s="421"/>
      <c r="I961" s="421"/>
      <c r="J961" s="421"/>
      <c r="K961" s="421"/>
      <c r="L961" s="82">
        <v>144.44999999999999</v>
      </c>
      <c r="M961" s="96"/>
      <c r="N961" s="80"/>
      <c r="V961" s="94"/>
      <c r="W961" s="76"/>
      <c r="X961" s="76"/>
      <c r="AC961" s="76"/>
      <c r="AE961" s="93"/>
      <c r="AF961" s="76"/>
      <c r="AG961" s="66" t="s">
        <v>94</v>
      </c>
      <c r="AH961" s="76"/>
    </row>
    <row r="962" spans="1:34" s="65" customFormat="1" ht="12" x14ac:dyDescent="0.2">
      <c r="A962" s="79"/>
      <c r="B962" s="75"/>
      <c r="C962" s="424" t="s">
        <v>296</v>
      </c>
      <c r="D962" s="424"/>
      <c r="E962" s="424"/>
      <c r="F962" s="424"/>
      <c r="G962" s="424"/>
      <c r="H962" s="424"/>
      <c r="I962" s="424"/>
      <c r="J962" s="424"/>
      <c r="K962" s="424"/>
      <c r="L962" s="73">
        <v>9027.6200000000008</v>
      </c>
      <c r="M962" s="72"/>
      <c r="N962" s="95"/>
      <c r="V962" s="94"/>
      <c r="W962" s="76"/>
      <c r="X962" s="76"/>
      <c r="AC962" s="76"/>
      <c r="AE962" s="93"/>
      <c r="AF962" s="76"/>
      <c r="AH962" s="76" t="s">
        <v>296</v>
      </c>
    </row>
    <row r="963" spans="1:34" s="65" customFormat="1" ht="12" x14ac:dyDescent="0.2">
      <c r="A963" s="425" t="s">
        <v>295</v>
      </c>
      <c r="B963" s="426"/>
      <c r="C963" s="426"/>
      <c r="D963" s="426"/>
      <c r="E963" s="426"/>
      <c r="F963" s="426"/>
      <c r="G963" s="426"/>
      <c r="H963" s="426"/>
      <c r="I963" s="426"/>
      <c r="J963" s="426"/>
      <c r="K963" s="426"/>
      <c r="L963" s="426"/>
      <c r="M963" s="426"/>
      <c r="N963" s="427"/>
      <c r="V963" s="94" t="s">
        <v>295</v>
      </c>
      <c r="W963" s="76"/>
      <c r="X963" s="76"/>
      <c r="AC963" s="76"/>
      <c r="AE963" s="93"/>
      <c r="AF963" s="76"/>
      <c r="AH963" s="76"/>
    </row>
    <row r="964" spans="1:34" s="65" customFormat="1" ht="22.5" x14ac:dyDescent="0.2">
      <c r="A964" s="104" t="s">
        <v>294</v>
      </c>
      <c r="B964" s="103" t="s">
        <v>271</v>
      </c>
      <c r="C964" s="422" t="s">
        <v>277</v>
      </c>
      <c r="D964" s="422"/>
      <c r="E964" s="422"/>
      <c r="F964" s="101" t="s">
        <v>270</v>
      </c>
      <c r="G964" s="101"/>
      <c r="H964" s="101"/>
      <c r="I964" s="101" t="s">
        <v>168</v>
      </c>
      <c r="J964" s="102"/>
      <c r="K964" s="101"/>
      <c r="L964" s="102"/>
      <c r="M964" s="101"/>
      <c r="N964" s="100"/>
      <c r="V964" s="94"/>
      <c r="W964" s="76"/>
      <c r="X964" s="76" t="s">
        <v>277</v>
      </c>
      <c r="AC964" s="76"/>
      <c r="AE964" s="93"/>
      <c r="AF964" s="76"/>
      <c r="AH964" s="76"/>
    </row>
    <row r="965" spans="1:34" s="65" customFormat="1" ht="22.5" x14ac:dyDescent="0.2">
      <c r="A965" s="122"/>
      <c r="B965" s="83" t="s">
        <v>276</v>
      </c>
      <c r="C965" s="421" t="s">
        <v>275</v>
      </c>
      <c r="D965" s="421"/>
      <c r="E965" s="421"/>
      <c r="F965" s="421"/>
      <c r="G965" s="421"/>
      <c r="H965" s="421"/>
      <c r="I965" s="421"/>
      <c r="J965" s="421"/>
      <c r="K965" s="421"/>
      <c r="L965" s="421"/>
      <c r="M965" s="421"/>
      <c r="N965" s="423"/>
      <c r="V965" s="94"/>
      <c r="W965" s="76"/>
      <c r="X965" s="76"/>
      <c r="AC965" s="76"/>
      <c r="AD965" s="66" t="s">
        <v>275</v>
      </c>
      <c r="AE965" s="93"/>
      <c r="AF965" s="76"/>
      <c r="AH965" s="76"/>
    </row>
    <row r="966" spans="1:34" s="65" customFormat="1" ht="33.75" x14ac:dyDescent="0.2">
      <c r="A966" s="122"/>
      <c r="B966" s="83" t="s">
        <v>184</v>
      </c>
      <c r="C966" s="421" t="s">
        <v>183</v>
      </c>
      <c r="D966" s="421"/>
      <c r="E966" s="421"/>
      <c r="F966" s="421"/>
      <c r="G966" s="421"/>
      <c r="H966" s="421"/>
      <c r="I966" s="421"/>
      <c r="J966" s="421"/>
      <c r="K966" s="421"/>
      <c r="L966" s="421"/>
      <c r="M966" s="421"/>
      <c r="N966" s="423"/>
      <c r="V966" s="94"/>
      <c r="W966" s="76"/>
      <c r="X966" s="76"/>
      <c r="AC966" s="76"/>
      <c r="AD966" s="66" t="s">
        <v>183</v>
      </c>
      <c r="AE966" s="93"/>
      <c r="AF966" s="76"/>
      <c r="AH966" s="76"/>
    </row>
    <row r="967" spans="1:34" s="65" customFormat="1" ht="12" x14ac:dyDescent="0.2">
      <c r="A967" s="116"/>
      <c r="B967" s="83" t="s">
        <v>168</v>
      </c>
      <c r="C967" s="421" t="s">
        <v>181</v>
      </c>
      <c r="D967" s="421"/>
      <c r="E967" s="421"/>
      <c r="F967" s="98"/>
      <c r="G967" s="98"/>
      <c r="H967" s="98"/>
      <c r="I967" s="98"/>
      <c r="J967" s="115">
        <v>165.43</v>
      </c>
      <c r="K967" s="98" t="s">
        <v>274</v>
      </c>
      <c r="L967" s="115">
        <v>119.11</v>
      </c>
      <c r="M967" s="98" t="s">
        <v>176</v>
      </c>
      <c r="N967" s="114">
        <v>2376</v>
      </c>
      <c r="V967" s="94"/>
      <c r="W967" s="76"/>
      <c r="X967" s="76"/>
      <c r="Z967" s="66" t="s">
        <v>181</v>
      </c>
      <c r="AC967" s="76"/>
      <c r="AE967" s="93"/>
      <c r="AF967" s="76"/>
      <c r="AH967" s="76"/>
    </row>
    <row r="968" spans="1:34" s="65" customFormat="1" ht="12" x14ac:dyDescent="0.2">
      <c r="A968" s="116"/>
      <c r="B968" s="83" t="s">
        <v>174</v>
      </c>
      <c r="C968" s="421" t="s">
        <v>173</v>
      </c>
      <c r="D968" s="421"/>
      <c r="E968" s="421"/>
      <c r="F968" s="98"/>
      <c r="G968" s="98"/>
      <c r="H968" s="98"/>
      <c r="I968" s="98"/>
      <c r="J968" s="115">
        <v>1818.16</v>
      </c>
      <c r="K968" s="98" t="s">
        <v>171</v>
      </c>
      <c r="L968" s="115">
        <v>0</v>
      </c>
      <c r="M968" s="98"/>
      <c r="N968" s="114"/>
      <c r="V968" s="94"/>
      <c r="W968" s="76"/>
      <c r="X968" s="76"/>
      <c r="Z968" s="66" t="s">
        <v>173</v>
      </c>
      <c r="AC968" s="76"/>
      <c r="AE968" s="93"/>
      <c r="AF968" s="76"/>
      <c r="AH968" s="76"/>
    </row>
    <row r="969" spans="1:34" s="65" customFormat="1" ht="12" x14ac:dyDescent="0.2">
      <c r="A969" s="116"/>
      <c r="B969" s="83"/>
      <c r="C969" s="421" t="s">
        <v>163</v>
      </c>
      <c r="D969" s="421"/>
      <c r="E969" s="421"/>
      <c r="F969" s="98" t="s">
        <v>162</v>
      </c>
      <c r="G969" s="98" t="s">
        <v>268</v>
      </c>
      <c r="H969" s="98" t="s">
        <v>274</v>
      </c>
      <c r="I969" s="98" t="s">
        <v>273</v>
      </c>
      <c r="J969" s="115"/>
      <c r="K969" s="98"/>
      <c r="L969" s="115"/>
      <c r="M969" s="98"/>
      <c r="N969" s="114"/>
      <c r="V969" s="94"/>
      <c r="W969" s="76"/>
      <c r="X969" s="76"/>
      <c r="AA969" s="66" t="s">
        <v>163</v>
      </c>
      <c r="AC969" s="76"/>
      <c r="AE969" s="93"/>
      <c r="AF969" s="76"/>
      <c r="AH969" s="76"/>
    </row>
    <row r="970" spans="1:34" s="65" customFormat="1" ht="12" x14ac:dyDescent="0.2">
      <c r="A970" s="116"/>
      <c r="B970" s="83"/>
      <c r="C970" s="429" t="s">
        <v>157</v>
      </c>
      <c r="D970" s="429"/>
      <c r="E970" s="429"/>
      <c r="F970" s="113"/>
      <c r="G970" s="113"/>
      <c r="H970" s="113"/>
      <c r="I970" s="113"/>
      <c r="J970" s="118">
        <v>1983.59</v>
      </c>
      <c r="K970" s="113"/>
      <c r="L970" s="118">
        <v>119.11</v>
      </c>
      <c r="M970" s="113"/>
      <c r="N970" s="117"/>
      <c r="V970" s="94"/>
      <c r="W970" s="76"/>
      <c r="X970" s="76"/>
      <c r="AB970" s="66" t="s">
        <v>157</v>
      </c>
      <c r="AC970" s="76"/>
      <c r="AE970" s="93"/>
      <c r="AF970" s="76"/>
      <c r="AH970" s="76"/>
    </row>
    <row r="971" spans="1:34" s="65" customFormat="1" ht="12" x14ac:dyDescent="0.2">
      <c r="A971" s="116"/>
      <c r="B971" s="83"/>
      <c r="C971" s="421" t="s">
        <v>156</v>
      </c>
      <c r="D971" s="421"/>
      <c r="E971" s="421"/>
      <c r="F971" s="98"/>
      <c r="G971" s="98"/>
      <c r="H971" s="98"/>
      <c r="I971" s="98"/>
      <c r="J971" s="115"/>
      <c r="K971" s="98"/>
      <c r="L971" s="115">
        <v>119.11</v>
      </c>
      <c r="M971" s="98"/>
      <c r="N971" s="114">
        <v>2376</v>
      </c>
      <c r="V971" s="94"/>
      <c r="W971" s="76"/>
      <c r="X971" s="76"/>
      <c r="AA971" s="66" t="s">
        <v>156</v>
      </c>
      <c r="AC971" s="76"/>
      <c r="AE971" s="93"/>
      <c r="AF971" s="76"/>
      <c r="AH971" s="76"/>
    </row>
    <row r="972" spans="1:34" s="65" customFormat="1" ht="33.75" x14ac:dyDescent="0.2">
      <c r="A972" s="116"/>
      <c r="B972" s="83" t="s">
        <v>266</v>
      </c>
      <c r="C972" s="421" t="s">
        <v>264</v>
      </c>
      <c r="D972" s="421"/>
      <c r="E972" s="421"/>
      <c r="F972" s="98" t="s">
        <v>149</v>
      </c>
      <c r="G972" s="98" t="s">
        <v>265</v>
      </c>
      <c r="H972" s="98"/>
      <c r="I972" s="98" t="s">
        <v>265</v>
      </c>
      <c r="J972" s="115"/>
      <c r="K972" s="98"/>
      <c r="L972" s="115">
        <v>111.96</v>
      </c>
      <c r="M972" s="98"/>
      <c r="N972" s="114">
        <v>2233</v>
      </c>
      <c r="V972" s="94"/>
      <c r="W972" s="76"/>
      <c r="X972" s="76"/>
      <c r="AA972" s="66" t="s">
        <v>264</v>
      </c>
      <c r="AC972" s="76"/>
      <c r="AE972" s="93"/>
      <c r="AF972" s="76"/>
      <c r="AH972" s="76"/>
    </row>
    <row r="973" spans="1:34" s="65" customFormat="1" ht="33.75" x14ac:dyDescent="0.2">
      <c r="A973" s="116"/>
      <c r="B973" s="83" t="s">
        <v>263</v>
      </c>
      <c r="C973" s="421" t="s">
        <v>261</v>
      </c>
      <c r="D973" s="421"/>
      <c r="E973" s="421"/>
      <c r="F973" s="98" t="s">
        <v>149</v>
      </c>
      <c r="G973" s="98" t="s">
        <v>262</v>
      </c>
      <c r="H973" s="98"/>
      <c r="I973" s="98" t="s">
        <v>262</v>
      </c>
      <c r="J973" s="115"/>
      <c r="K973" s="98"/>
      <c r="L973" s="115">
        <v>53.6</v>
      </c>
      <c r="M973" s="98"/>
      <c r="N973" s="114">
        <v>1069</v>
      </c>
      <c r="V973" s="94"/>
      <c r="W973" s="76"/>
      <c r="X973" s="76"/>
      <c r="AA973" s="66" t="s">
        <v>261</v>
      </c>
      <c r="AC973" s="76"/>
      <c r="AE973" s="93"/>
      <c r="AF973" s="76"/>
      <c r="AH973" s="76"/>
    </row>
    <row r="974" spans="1:34" s="65" customFormat="1" ht="12" x14ac:dyDescent="0.2">
      <c r="A974" s="112"/>
      <c r="B974" s="74"/>
      <c r="C974" s="422" t="s">
        <v>144</v>
      </c>
      <c r="D974" s="422"/>
      <c r="E974" s="422"/>
      <c r="F974" s="101"/>
      <c r="G974" s="101"/>
      <c r="H974" s="101"/>
      <c r="I974" s="101"/>
      <c r="J974" s="102"/>
      <c r="K974" s="101"/>
      <c r="L974" s="102">
        <v>284.67</v>
      </c>
      <c r="M974" s="113"/>
      <c r="N974" s="100"/>
      <c r="V974" s="94"/>
      <c r="W974" s="76"/>
      <c r="X974" s="76"/>
      <c r="AC974" s="76" t="s">
        <v>144</v>
      </c>
      <c r="AE974" s="93"/>
      <c r="AF974" s="76"/>
      <c r="AH974" s="76"/>
    </row>
    <row r="975" spans="1:34" s="65" customFormat="1" ht="22.5" x14ac:dyDescent="0.2">
      <c r="A975" s="104" t="s">
        <v>293</v>
      </c>
      <c r="B975" s="103" t="s">
        <v>271</v>
      </c>
      <c r="C975" s="422" t="s">
        <v>269</v>
      </c>
      <c r="D975" s="422"/>
      <c r="E975" s="422"/>
      <c r="F975" s="101" t="s">
        <v>270</v>
      </c>
      <c r="G975" s="101"/>
      <c r="H975" s="101"/>
      <c r="I975" s="101" t="s">
        <v>168</v>
      </c>
      <c r="J975" s="102"/>
      <c r="K975" s="101"/>
      <c r="L975" s="102"/>
      <c r="M975" s="101"/>
      <c r="N975" s="100"/>
      <c r="V975" s="94"/>
      <c r="W975" s="76"/>
      <c r="X975" s="76" t="s">
        <v>269</v>
      </c>
      <c r="AC975" s="76"/>
      <c r="AE975" s="93"/>
      <c r="AF975" s="76"/>
      <c r="AH975" s="76"/>
    </row>
    <row r="976" spans="1:34" s="65" customFormat="1" ht="33.75" x14ac:dyDescent="0.2">
      <c r="A976" s="122"/>
      <c r="B976" s="83" t="s">
        <v>184</v>
      </c>
      <c r="C976" s="421" t="s">
        <v>183</v>
      </c>
      <c r="D976" s="421"/>
      <c r="E976" s="421"/>
      <c r="F976" s="421"/>
      <c r="G976" s="421"/>
      <c r="H976" s="421"/>
      <c r="I976" s="421"/>
      <c r="J976" s="421"/>
      <c r="K976" s="421"/>
      <c r="L976" s="421"/>
      <c r="M976" s="421"/>
      <c r="N976" s="423"/>
      <c r="V976" s="94"/>
      <c r="W976" s="76"/>
      <c r="X976" s="76"/>
      <c r="AC976" s="76"/>
      <c r="AD976" s="66" t="s">
        <v>183</v>
      </c>
      <c r="AE976" s="93"/>
      <c r="AF976" s="76"/>
      <c r="AH976" s="76"/>
    </row>
    <row r="977" spans="1:34" s="65" customFormat="1" ht="12" x14ac:dyDescent="0.2">
      <c r="A977" s="116"/>
      <c r="B977" s="83" t="s">
        <v>168</v>
      </c>
      <c r="C977" s="421" t="s">
        <v>181</v>
      </c>
      <c r="D977" s="421"/>
      <c r="E977" s="421"/>
      <c r="F977" s="98"/>
      <c r="G977" s="98"/>
      <c r="H977" s="98"/>
      <c r="I977" s="98"/>
      <c r="J977" s="115">
        <v>165.43</v>
      </c>
      <c r="K977" s="98" t="s">
        <v>165</v>
      </c>
      <c r="L977" s="115">
        <v>198.52</v>
      </c>
      <c r="M977" s="98" t="s">
        <v>176</v>
      </c>
      <c r="N977" s="114">
        <v>3960</v>
      </c>
      <c r="V977" s="94"/>
      <c r="W977" s="76"/>
      <c r="X977" s="76"/>
      <c r="Z977" s="66" t="s">
        <v>181</v>
      </c>
      <c r="AC977" s="76"/>
      <c r="AE977" s="93"/>
      <c r="AF977" s="76"/>
      <c r="AH977" s="76"/>
    </row>
    <row r="978" spans="1:34" s="65" customFormat="1" ht="12" x14ac:dyDescent="0.2">
      <c r="A978" s="116"/>
      <c r="B978" s="83" t="s">
        <v>174</v>
      </c>
      <c r="C978" s="421" t="s">
        <v>173</v>
      </c>
      <c r="D978" s="421"/>
      <c r="E978" s="421"/>
      <c r="F978" s="98"/>
      <c r="G978" s="98"/>
      <c r="H978" s="98"/>
      <c r="I978" s="98"/>
      <c r="J978" s="115">
        <v>1818.16</v>
      </c>
      <c r="K978" s="98"/>
      <c r="L978" s="115">
        <v>1818.16</v>
      </c>
      <c r="M978" s="98"/>
      <c r="N978" s="114"/>
      <c r="V978" s="94"/>
      <c r="W978" s="76"/>
      <c r="X978" s="76"/>
      <c r="Z978" s="66" t="s">
        <v>173</v>
      </c>
      <c r="AC978" s="76"/>
      <c r="AE978" s="93"/>
      <c r="AF978" s="76"/>
      <c r="AH978" s="76"/>
    </row>
    <row r="979" spans="1:34" s="65" customFormat="1" ht="12" x14ac:dyDescent="0.2">
      <c r="A979" s="116"/>
      <c r="B979" s="83"/>
      <c r="C979" s="421" t="s">
        <v>163</v>
      </c>
      <c r="D979" s="421"/>
      <c r="E979" s="421"/>
      <c r="F979" s="98" t="s">
        <v>162</v>
      </c>
      <c r="G979" s="98" t="s">
        <v>268</v>
      </c>
      <c r="H979" s="98" t="s">
        <v>165</v>
      </c>
      <c r="I979" s="98" t="s">
        <v>267</v>
      </c>
      <c r="J979" s="115"/>
      <c r="K979" s="98"/>
      <c r="L979" s="115"/>
      <c r="M979" s="98"/>
      <c r="N979" s="114"/>
      <c r="V979" s="94"/>
      <c r="W979" s="76"/>
      <c r="X979" s="76"/>
      <c r="AA979" s="66" t="s">
        <v>163</v>
      </c>
      <c r="AC979" s="76"/>
      <c r="AE979" s="93"/>
      <c r="AF979" s="76"/>
      <c r="AH979" s="76"/>
    </row>
    <row r="980" spans="1:34" s="65" customFormat="1" ht="12" x14ac:dyDescent="0.2">
      <c r="A980" s="116"/>
      <c r="B980" s="83"/>
      <c r="C980" s="429" t="s">
        <v>157</v>
      </c>
      <c r="D980" s="429"/>
      <c r="E980" s="429"/>
      <c r="F980" s="113"/>
      <c r="G980" s="113"/>
      <c r="H980" s="113"/>
      <c r="I980" s="113"/>
      <c r="J980" s="118">
        <v>1983.59</v>
      </c>
      <c r="K980" s="113"/>
      <c r="L980" s="118">
        <v>2016.68</v>
      </c>
      <c r="M980" s="113"/>
      <c r="N980" s="117"/>
      <c r="V980" s="94"/>
      <c r="W980" s="76"/>
      <c r="X980" s="76"/>
      <c r="AB980" s="66" t="s">
        <v>157</v>
      </c>
      <c r="AC980" s="76"/>
      <c r="AE980" s="93"/>
      <c r="AF980" s="76"/>
      <c r="AH980" s="76"/>
    </row>
    <row r="981" spans="1:34" s="65" customFormat="1" ht="12" x14ac:dyDescent="0.2">
      <c r="A981" s="116"/>
      <c r="B981" s="83"/>
      <c r="C981" s="421" t="s">
        <v>156</v>
      </c>
      <c r="D981" s="421"/>
      <c r="E981" s="421"/>
      <c r="F981" s="98"/>
      <c r="G981" s="98"/>
      <c r="H981" s="98"/>
      <c r="I981" s="98"/>
      <c r="J981" s="115"/>
      <c r="K981" s="98"/>
      <c r="L981" s="115">
        <v>198.52</v>
      </c>
      <c r="M981" s="98"/>
      <c r="N981" s="114">
        <v>3960</v>
      </c>
      <c r="V981" s="94"/>
      <c r="W981" s="76"/>
      <c r="X981" s="76"/>
      <c r="AA981" s="66" t="s">
        <v>156</v>
      </c>
      <c r="AC981" s="76"/>
      <c r="AE981" s="93"/>
      <c r="AF981" s="76"/>
      <c r="AH981" s="76"/>
    </row>
    <row r="982" spans="1:34" s="65" customFormat="1" ht="33.75" x14ac:dyDescent="0.2">
      <c r="A982" s="116"/>
      <c r="B982" s="83" t="s">
        <v>266</v>
      </c>
      <c r="C982" s="421" t="s">
        <v>264</v>
      </c>
      <c r="D982" s="421"/>
      <c r="E982" s="421"/>
      <c r="F982" s="98" t="s">
        <v>149</v>
      </c>
      <c r="G982" s="98" t="s">
        <v>265</v>
      </c>
      <c r="H982" s="98"/>
      <c r="I982" s="98" t="s">
        <v>265</v>
      </c>
      <c r="J982" s="115"/>
      <c r="K982" s="98"/>
      <c r="L982" s="115">
        <v>186.61</v>
      </c>
      <c r="M982" s="98"/>
      <c r="N982" s="114">
        <v>3722</v>
      </c>
      <c r="V982" s="94"/>
      <c r="W982" s="76"/>
      <c r="X982" s="76"/>
      <c r="AA982" s="66" t="s">
        <v>264</v>
      </c>
      <c r="AC982" s="76"/>
      <c r="AE982" s="93"/>
      <c r="AF982" s="76"/>
      <c r="AH982" s="76"/>
    </row>
    <row r="983" spans="1:34" s="65" customFormat="1" ht="33.75" x14ac:dyDescent="0.2">
      <c r="A983" s="116"/>
      <c r="B983" s="83" t="s">
        <v>263</v>
      </c>
      <c r="C983" s="421" t="s">
        <v>261</v>
      </c>
      <c r="D983" s="421"/>
      <c r="E983" s="421"/>
      <c r="F983" s="98" t="s">
        <v>149</v>
      </c>
      <c r="G983" s="98" t="s">
        <v>262</v>
      </c>
      <c r="H983" s="98"/>
      <c r="I983" s="98" t="s">
        <v>262</v>
      </c>
      <c r="J983" s="115"/>
      <c r="K983" s="98"/>
      <c r="L983" s="115">
        <v>89.33</v>
      </c>
      <c r="M983" s="98"/>
      <c r="N983" s="114">
        <v>1782</v>
      </c>
      <c r="V983" s="94"/>
      <c r="W983" s="76"/>
      <c r="X983" s="76"/>
      <c r="AA983" s="66" t="s">
        <v>261</v>
      </c>
      <c r="AC983" s="76"/>
      <c r="AE983" s="93"/>
      <c r="AF983" s="76"/>
      <c r="AH983" s="76"/>
    </row>
    <row r="984" spans="1:34" s="65" customFormat="1" ht="12" x14ac:dyDescent="0.2">
      <c r="A984" s="112"/>
      <c r="B984" s="74"/>
      <c r="C984" s="422" t="s">
        <v>144</v>
      </c>
      <c r="D984" s="422"/>
      <c r="E984" s="422"/>
      <c r="F984" s="101"/>
      <c r="G984" s="101"/>
      <c r="H984" s="101"/>
      <c r="I984" s="101"/>
      <c r="J984" s="102"/>
      <c r="K984" s="101"/>
      <c r="L984" s="102">
        <v>2292.62</v>
      </c>
      <c r="M984" s="113"/>
      <c r="N984" s="100"/>
      <c r="V984" s="94"/>
      <c r="W984" s="76"/>
      <c r="X984" s="76"/>
      <c r="AC984" s="76" t="s">
        <v>144</v>
      </c>
      <c r="AE984" s="93"/>
      <c r="AF984" s="76"/>
      <c r="AH984" s="76"/>
    </row>
    <row r="985" spans="1:34" s="65" customFormat="1" ht="45" x14ac:dyDescent="0.2">
      <c r="A985" s="104" t="s">
        <v>292</v>
      </c>
      <c r="B985" s="103" t="s">
        <v>246</v>
      </c>
      <c r="C985" s="422" t="s">
        <v>243</v>
      </c>
      <c r="D985" s="422"/>
      <c r="E985" s="422"/>
      <c r="F985" s="101" t="s">
        <v>245</v>
      </c>
      <c r="G985" s="101"/>
      <c r="H985" s="101"/>
      <c r="I985" s="101" t="s">
        <v>291</v>
      </c>
      <c r="J985" s="102"/>
      <c r="K985" s="101"/>
      <c r="L985" s="102"/>
      <c r="M985" s="101"/>
      <c r="N985" s="100"/>
      <c r="V985" s="94"/>
      <c r="W985" s="76"/>
      <c r="X985" s="76" t="s">
        <v>243</v>
      </c>
      <c r="AC985" s="76"/>
      <c r="AE985" s="93"/>
      <c r="AF985" s="76"/>
      <c r="AH985" s="76"/>
    </row>
    <row r="986" spans="1:34" s="65" customFormat="1" ht="12" x14ac:dyDescent="0.2">
      <c r="A986" s="106"/>
      <c r="B986" s="105"/>
      <c r="C986" s="421" t="s">
        <v>290</v>
      </c>
      <c r="D986" s="421"/>
      <c r="E986" s="421"/>
      <c r="F986" s="421"/>
      <c r="G986" s="421"/>
      <c r="H986" s="421"/>
      <c r="I986" s="421"/>
      <c r="J986" s="421"/>
      <c r="K986" s="421"/>
      <c r="L986" s="421"/>
      <c r="M986" s="421"/>
      <c r="N986" s="423"/>
      <c r="V986" s="94"/>
      <c r="W986" s="76"/>
      <c r="X986" s="76"/>
      <c r="Y986" s="66" t="s">
        <v>290</v>
      </c>
      <c r="AC986" s="76"/>
      <c r="AE986" s="93"/>
      <c r="AF986" s="76"/>
      <c r="AH986" s="76"/>
    </row>
    <row r="987" spans="1:34" s="65" customFormat="1" ht="22.5" x14ac:dyDescent="0.2">
      <c r="A987" s="122"/>
      <c r="B987" s="83" t="s">
        <v>186</v>
      </c>
      <c r="C987" s="421" t="s">
        <v>185</v>
      </c>
      <c r="D987" s="421"/>
      <c r="E987" s="421"/>
      <c r="F987" s="421"/>
      <c r="G987" s="421"/>
      <c r="H987" s="421"/>
      <c r="I987" s="421"/>
      <c r="J987" s="421"/>
      <c r="K987" s="421"/>
      <c r="L987" s="421"/>
      <c r="M987" s="421"/>
      <c r="N987" s="423"/>
      <c r="V987" s="94"/>
      <c r="W987" s="76"/>
      <c r="X987" s="76"/>
      <c r="AC987" s="76"/>
      <c r="AD987" s="66" t="s">
        <v>185</v>
      </c>
      <c r="AE987" s="93"/>
      <c r="AF987" s="76"/>
      <c r="AH987" s="76"/>
    </row>
    <row r="988" spans="1:34" s="65" customFormat="1" ht="33.75" x14ac:dyDescent="0.2">
      <c r="A988" s="122"/>
      <c r="B988" s="83" t="s">
        <v>184</v>
      </c>
      <c r="C988" s="421" t="s">
        <v>183</v>
      </c>
      <c r="D988" s="421"/>
      <c r="E988" s="421"/>
      <c r="F988" s="421"/>
      <c r="G988" s="421"/>
      <c r="H988" s="421"/>
      <c r="I988" s="421"/>
      <c r="J988" s="421"/>
      <c r="K988" s="421"/>
      <c r="L988" s="421"/>
      <c r="M988" s="421"/>
      <c r="N988" s="423"/>
      <c r="V988" s="94"/>
      <c r="W988" s="76"/>
      <c r="X988" s="76"/>
      <c r="AC988" s="76"/>
      <c r="AD988" s="66" t="s">
        <v>183</v>
      </c>
      <c r="AE988" s="93"/>
      <c r="AF988" s="76"/>
      <c r="AH988" s="76"/>
    </row>
    <row r="989" spans="1:34" s="65" customFormat="1" ht="12" x14ac:dyDescent="0.2">
      <c r="A989" s="116"/>
      <c r="B989" s="83" t="s">
        <v>168</v>
      </c>
      <c r="C989" s="421" t="s">
        <v>181</v>
      </c>
      <c r="D989" s="421"/>
      <c r="E989" s="421"/>
      <c r="F989" s="98"/>
      <c r="G989" s="98"/>
      <c r="H989" s="98"/>
      <c r="I989" s="98"/>
      <c r="J989" s="115">
        <v>233.07</v>
      </c>
      <c r="K989" s="98" t="s">
        <v>182</v>
      </c>
      <c r="L989" s="115">
        <v>14.25</v>
      </c>
      <c r="M989" s="98" t="s">
        <v>176</v>
      </c>
      <c r="N989" s="114">
        <v>284</v>
      </c>
      <c r="V989" s="94"/>
      <c r="W989" s="76"/>
      <c r="X989" s="76"/>
      <c r="Z989" s="66" t="s">
        <v>181</v>
      </c>
      <c r="AC989" s="76"/>
      <c r="AE989" s="93"/>
      <c r="AF989" s="76"/>
      <c r="AH989" s="76"/>
    </row>
    <row r="990" spans="1:34" s="65" customFormat="1" ht="12" x14ac:dyDescent="0.2">
      <c r="A990" s="116"/>
      <c r="B990" s="83" t="s">
        <v>180</v>
      </c>
      <c r="C990" s="421" t="s">
        <v>179</v>
      </c>
      <c r="D990" s="421"/>
      <c r="E990" s="421"/>
      <c r="F990" s="98"/>
      <c r="G990" s="98"/>
      <c r="H990" s="98"/>
      <c r="I990" s="98"/>
      <c r="J990" s="115">
        <v>211.69</v>
      </c>
      <c r="K990" s="98" t="s">
        <v>177</v>
      </c>
      <c r="L990" s="115">
        <v>14.07</v>
      </c>
      <c r="M990" s="98"/>
      <c r="N990" s="114"/>
      <c r="V990" s="94"/>
      <c r="W990" s="76"/>
      <c r="X990" s="76"/>
      <c r="Z990" s="66" t="s">
        <v>179</v>
      </c>
      <c r="AC990" s="76"/>
      <c r="AE990" s="93"/>
      <c r="AF990" s="76"/>
      <c r="AH990" s="76"/>
    </row>
    <row r="991" spans="1:34" s="65" customFormat="1" ht="12" x14ac:dyDescent="0.2">
      <c r="A991" s="116"/>
      <c r="B991" s="83" t="s">
        <v>178</v>
      </c>
      <c r="C991" s="421" t="s">
        <v>175</v>
      </c>
      <c r="D991" s="421"/>
      <c r="E991" s="421"/>
      <c r="F991" s="98"/>
      <c r="G991" s="98"/>
      <c r="H991" s="98"/>
      <c r="I991" s="98"/>
      <c r="J991" s="115">
        <v>3.15</v>
      </c>
      <c r="K991" s="98" t="s">
        <v>177</v>
      </c>
      <c r="L991" s="115">
        <v>0.21</v>
      </c>
      <c r="M991" s="98" t="s">
        <v>176</v>
      </c>
      <c r="N991" s="114">
        <v>4</v>
      </c>
      <c r="V991" s="94"/>
      <c r="W991" s="76"/>
      <c r="X991" s="76"/>
      <c r="Z991" s="66" t="s">
        <v>175</v>
      </c>
      <c r="AC991" s="76"/>
      <c r="AE991" s="93"/>
      <c r="AF991" s="76"/>
      <c r="AH991" s="76"/>
    </row>
    <row r="992" spans="1:34" s="65" customFormat="1" ht="12" x14ac:dyDescent="0.2">
      <c r="A992" s="116"/>
      <c r="B992" s="83" t="s">
        <v>174</v>
      </c>
      <c r="C992" s="421" t="s">
        <v>173</v>
      </c>
      <c r="D992" s="421"/>
      <c r="E992" s="421"/>
      <c r="F992" s="98"/>
      <c r="G992" s="98"/>
      <c r="H992" s="98"/>
      <c r="I992" s="98"/>
      <c r="J992" s="115">
        <v>6571.24</v>
      </c>
      <c r="K992" s="98"/>
      <c r="L992" s="115">
        <v>291.11</v>
      </c>
      <c r="M992" s="98"/>
      <c r="N992" s="114"/>
      <c r="V992" s="94"/>
      <c r="W992" s="76"/>
      <c r="X992" s="76"/>
      <c r="Z992" s="66" t="s">
        <v>173</v>
      </c>
      <c r="AC992" s="76"/>
      <c r="AE992" s="93"/>
      <c r="AF992" s="76"/>
      <c r="AH992" s="76"/>
    </row>
    <row r="993" spans="1:34" s="65" customFormat="1" ht="12" x14ac:dyDescent="0.2">
      <c r="A993" s="116"/>
      <c r="B993" s="83"/>
      <c r="C993" s="421" t="s">
        <v>163</v>
      </c>
      <c r="D993" s="421"/>
      <c r="E993" s="421"/>
      <c r="F993" s="98" t="s">
        <v>162</v>
      </c>
      <c r="G993" s="98" t="s">
        <v>241</v>
      </c>
      <c r="H993" s="98" t="s">
        <v>165</v>
      </c>
      <c r="I993" s="98" t="s">
        <v>289</v>
      </c>
      <c r="J993" s="115"/>
      <c r="K993" s="98"/>
      <c r="L993" s="115"/>
      <c r="M993" s="98"/>
      <c r="N993" s="114"/>
      <c r="V993" s="94"/>
      <c r="W993" s="76"/>
      <c r="X993" s="76"/>
      <c r="AA993" s="66" t="s">
        <v>163</v>
      </c>
      <c r="AC993" s="76"/>
      <c r="AE993" s="93"/>
      <c r="AF993" s="76"/>
      <c r="AH993" s="76"/>
    </row>
    <row r="994" spans="1:34" s="65" customFormat="1" ht="12" x14ac:dyDescent="0.2">
      <c r="A994" s="116"/>
      <c r="B994" s="83"/>
      <c r="C994" s="421" t="s">
        <v>158</v>
      </c>
      <c r="D994" s="421"/>
      <c r="E994" s="421"/>
      <c r="F994" s="98" t="s">
        <v>162</v>
      </c>
      <c r="G994" s="98" t="s">
        <v>239</v>
      </c>
      <c r="H994" s="98" t="s">
        <v>160</v>
      </c>
      <c r="I994" s="98" t="s">
        <v>288</v>
      </c>
      <c r="J994" s="115"/>
      <c r="K994" s="98"/>
      <c r="L994" s="115"/>
      <c r="M994" s="98"/>
      <c r="N994" s="114"/>
      <c r="V994" s="94"/>
      <c r="W994" s="76"/>
      <c r="X994" s="76"/>
      <c r="AA994" s="66" t="s">
        <v>158</v>
      </c>
      <c r="AC994" s="76"/>
      <c r="AE994" s="93"/>
      <c r="AF994" s="76"/>
      <c r="AH994" s="76"/>
    </row>
    <row r="995" spans="1:34" s="65" customFormat="1" ht="12" x14ac:dyDescent="0.2">
      <c r="A995" s="116"/>
      <c r="B995" s="83"/>
      <c r="C995" s="429" t="s">
        <v>157</v>
      </c>
      <c r="D995" s="429"/>
      <c r="E995" s="429"/>
      <c r="F995" s="113"/>
      <c r="G995" s="113"/>
      <c r="H995" s="113"/>
      <c r="I995" s="113"/>
      <c r="J995" s="118">
        <v>7016</v>
      </c>
      <c r="K995" s="113"/>
      <c r="L995" s="118">
        <v>319.43</v>
      </c>
      <c r="M995" s="113"/>
      <c r="N995" s="117"/>
      <c r="V995" s="94"/>
      <c r="W995" s="76"/>
      <c r="X995" s="76"/>
      <c r="AB995" s="66" t="s">
        <v>157</v>
      </c>
      <c r="AC995" s="76"/>
      <c r="AE995" s="93"/>
      <c r="AF995" s="76"/>
      <c r="AH995" s="76"/>
    </row>
    <row r="996" spans="1:34" s="65" customFormat="1" ht="12" x14ac:dyDescent="0.2">
      <c r="A996" s="116"/>
      <c r="B996" s="83"/>
      <c r="C996" s="421" t="s">
        <v>156</v>
      </c>
      <c r="D996" s="421"/>
      <c r="E996" s="421"/>
      <c r="F996" s="98"/>
      <c r="G996" s="98"/>
      <c r="H996" s="98"/>
      <c r="I996" s="98"/>
      <c r="J996" s="115"/>
      <c r="K996" s="98"/>
      <c r="L996" s="115">
        <v>14.46</v>
      </c>
      <c r="M996" s="98"/>
      <c r="N996" s="114">
        <v>288</v>
      </c>
      <c r="V996" s="94"/>
      <c r="W996" s="76"/>
      <c r="X996" s="76"/>
      <c r="AA996" s="66" t="s">
        <v>156</v>
      </c>
      <c r="AC996" s="76"/>
      <c r="AE996" s="93"/>
      <c r="AF996" s="76"/>
      <c r="AH996" s="76"/>
    </row>
    <row r="997" spans="1:34" s="65" customFormat="1" ht="33.75" x14ac:dyDescent="0.2">
      <c r="A997" s="116"/>
      <c r="B997" s="83" t="s">
        <v>201</v>
      </c>
      <c r="C997" s="421" t="s">
        <v>198</v>
      </c>
      <c r="D997" s="421"/>
      <c r="E997" s="421"/>
      <c r="F997" s="98" t="s">
        <v>149</v>
      </c>
      <c r="G997" s="98" t="s">
        <v>200</v>
      </c>
      <c r="H997" s="98" t="s">
        <v>153</v>
      </c>
      <c r="I997" s="98" t="s">
        <v>199</v>
      </c>
      <c r="J997" s="115"/>
      <c r="K997" s="98"/>
      <c r="L997" s="115">
        <v>14.19</v>
      </c>
      <c r="M997" s="98"/>
      <c r="N997" s="114">
        <v>283</v>
      </c>
      <c r="V997" s="94"/>
      <c r="W997" s="76"/>
      <c r="X997" s="76"/>
      <c r="AA997" s="66" t="s">
        <v>198</v>
      </c>
      <c r="AC997" s="76"/>
      <c r="AE997" s="93"/>
      <c r="AF997" s="76"/>
      <c r="AH997" s="76"/>
    </row>
    <row r="998" spans="1:34" s="65" customFormat="1" ht="33.75" x14ac:dyDescent="0.2">
      <c r="A998" s="116"/>
      <c r="B998" s="83" t="s">
        <v>197</v>
      </c>
      <c r="C998" s="421" t="s">
        <v>194</v>
      </c>
      <c r="D998" s="421"/>
      <c r="E998" s="421"/>
      <c r="F998" s="98" t="s">
        <v>149</v>
      </c>
      <c r="G998" s="98" t="s">
        <v>196</v>
      </c>
      <c r="H998" s="98" t="s">
        <v>147</v>
      </c>
      <c r="I998" s="98" t="s">
        <v>195</v>
      </c>
      <c r="J998" s="115"/>
      <c r="K998" s="98"/>
      <c r="L998" s="115">
        <v>7.01</v>
      </c>
      <c r="M998" s="98"/>
      <c r="N998" s="114">
        <v>140</v>
      </c>
      <c r="V998" s="94"/>
      <c r="W998" s="76"/>
      <c r="X998" s="76"/>
      <c r="AA998" s="66" t="s">
        <v>194</v>
      </c>
      <c r="AC998" s="76"/>
      <c r="AE998" s="93"/>
      <c r="AF998" s="76"/>
      <c r="AH998" s="76"/>
    </row>
    <row r="999" spans="1:34" s="65" customFormat="1" ht="12" x14ac:dyDescent="0.2">
      <c r="A999" s="112"/>
      <c r="B999" s="74"/>
      <c r="C999" s="422" t="s">
        <v>144</v>
      </c>
      <c r="D999" s="422"/>
      <c r="E999" s="422"/>
      <c r="F999" s="101"/>
      <c r="G999" s="101"/>
      <c r="H999" s="101"/>
      <c r="I999" s="101"/>
      <c r="J999" s="102"/>
      <c r="K999" s="101"/>
      <c r="L999" s="102">
        <v>340.63</v>
      </c>
      <c r="M999" s="113"/>
      <c r="N999" s="100"/>
      <c r="V999" s="94"/>
      <c r="W999" s="76"/>
      <c r="X999" s="76"/>
      <c r="AC999" s="76" t="s">
        <v>144</v>
      </c>
      <c r="AE999" s="93"/>
      <c r="AF999" s="76"/>
      <c r="AH999" s="76"/>
    </row>
    <row r="1000" spans="1:34" s="65" customFormat="1" ht="45" x14ac:dyDescent="0.2">
      <c r="A1000" s="104" t="s">
        <v>213</v>
      </c>
      <c r="B1000" s="103" t="s">
        <v>287</v>
      </c>
      <c r="C1000" s="422" t="s">
        <v>284</v>
      </c>
      <c r="D1000" s="422"/>
      <c r="E1000" s="422"/>
      <c r="F1000" s="101" t="s">
        <v>286</v>
      </c>
      <c r="G1000" s="101"/>
      <c r="H1000" s="101"/>
      <c r="I1000" s="101" t="s">
        <v>285</v>
      </c>
      <c r="J1000" s="102"/>
      <c r="K1000" s="101"/>
      <c r="L1000" s="102"/>
      <c r="M1000" s="101"/>
      <c r="N1000" s="100"/>
      <c r="V1000" s="94"/>
      <c r="W1000" s="76"/>
      <c r="X1000" s="76" t="s">
        <v>284</v>
      </c>
      <c r="AC1000" s="76"/>
      <c r="AE1000" s="93"/>
      <c r="AF1000" s="76"/>
      <c r="AH1000" s="76"/>
    </row>
    <row r="1001" spans="1:34" s="65" customFormat="1" ht="12" x14ac:dyDescent="0.2">
      <c r="A1001" s="106"/>
      <c r="B1001" s="105"/>
      <c r="C1001" s="421" t="s">
        <v>283</v>
      </c>
      <c r="D1001" s="421"/>
      <c r="E1001" s="421"/>
      <c r="F1001" s="421"/>
      <c r="G1001" s="421"/>
      <c r="H1001" s="421"/>
      <c r="I1001" s="421"/>
      <c r="J1001" s="421"/>
      <c r="K1001" s="421"/>
      <c r="L1001" s="421"/>
      <c r="M1001" s="421"/>
      <c r="N1001" s="423"/>
      <c r="V1001" s="94"/>
      <c r="W1001" s="76"/>
      <c r="X1001" s="76"/>
      <c r="Y1001" s="66" t="s">
        <v>283</v>
      </c>
      <c r="AC1001" s="76"/>
      <c r="AE1001" s="93"/>
      <c r="AF1001" s="76"/>
      <c r="AH1001" s="76"/>
    </row>
    <row r="1002" spans="1:34" s="65" customFormat="1" ht="22.5" x14ac:dyDescent="0.2">
      <c r="A1002" s="122"/>
      <c r="B1002" s="83" t="s">
        <v>186</v>
      </c>
      <c r="C1002" s="421" t="s">
        <v>185</v>
      </c>
      <c r="D1002" s="421"/>
      <c r="E1002" s="421"/>
      <c r="F1002" s="421"/>
      <c r="G1002" s="421"/>
      <c r="H1002" s="421"/>
      <c r="I1002" s="421"/>
      <c r="J1002" s="421"/>
      <c r="K1002" s="421"/>
      <c r="L1002" s="421"/>
      <c r="M1002" s="421"/>
      <c r="N1002" s="423"/>
      <c r="V1002" s="94"/>
      <c r="W1002" s="76"/>
      <c r="X1002" s="76"/>
      <c r="AC1002" s="76"/>
      <c r="AD1002" s="66" t="s">
        <v>185</v>
      </c>
      <c r="AE1002" s="93"/>
      <c r="AF1002" s="76"/>
      <c r="AH1002" s="76"/>
    </row>
    <row r="1003" spans="1:34" s="65" customFormat="1" ht="33.75" x14ac:dyDescent="0.2">
      <c r="A1003" s="122"/>
      <c r="B1003" s="83" t="s">
        <v>184</v>
      </c>
      <c r="C1003" s="421" t="s">
        <v>183</v>
      </c>
      <c r="D1003" s="421"/>
      <c r="E1003" s="421"/>
      <c r="F1003" s="421"/>
      <c r="G1003" s="421"/>
      <c r="H1003" s="421"/>
      <c r="I1003" s="421"/>
      <c r="J1003" s="421"/>
      <c r="K1003" s="421"/>
      <c r="L1003" s="421"/>
      <c r="M1003" s="421"/>
      <c r="N1003" s="423"/>
      <c r="V1003" s="94"/>
      <c r="W1003" s="76"/>
      <c r="X1003" s="76"/>
      <c r="AC1003" s="76"/>
      <c r="AD1003" s="66" t="s">
        <v>183</v>
      </c>
      <c r="AE1003" s="93"/>
      <c r="AF1003" s="76"/>
      <c r="AH1003" s="76"/>
    </row>
    <row r="1004" spans="1:34" s="65" customFormat="1" ht="12" x14ac:dyDescent="0.2">
      <c r="A1004" s="116"/>
      <c r="B1004" s="83" t="s">
        <v>168</v>
      </c>
      <c r="C1004" s="421" t="s">
        <v>181</v>
      </c>
      <c r="D1004" s="421"/>
      <c r="E1004" s="421"/>
      <c r="F1004" s="98"/>
      <c r="G1004" s="98"/>
      <c r="H1004" s="98"/>
      <c r="I1004" s="98"/>
      <c r="J1004" s="115">
        <v>934.7</v>
      </c>
      <c r="K1004" s="98" t="s">
        <v>182</v>
      </c>
      <c r="L1004" s="115">
        <v>1.23</v>
      </c>
      <c r="M1004" s="98" t="s">
        <v>176</v>
      </c>
      <c r="N1004" s="114">
        <v>25</v>
      </c>
      <c r="V1004" s="94"/>
      <c r="W1004" s="76"/>
      <c r="X1004" s="76"/>
      <c r="Z1004" s="66" t="s">
        <v>181</v>
      </c>
      <c r="AC1004" s="76"/>
      <c r="AE1004" s="93"/>
      <c r="AF1004" s="76"/>
      <c r="AH1004" s="76"/>
    </row>
    <row r="1005" spans="1:34" s="65" customFormat="1" ht="12" x14ac:dyDescent="0.2">
      <c r="A1005" s="116"/>
      <c r="B1005" s="83" t="s">
        <v>180</v>
      </c>
      <c r="C1005" s="421" t="s">
        <v>179</v>
      </c>
      <c r="D1005" s="421"/>
      <c r="E1005" s="421"/>
      <c r="F1005" s="98"/>
      <c r="G1005" s="98"/>
      <c r="H1005" s="98"/>
      <c r="I1005" s="98"/>
      <c r="J1005" s="115">
        <v>26.37</v>
      </c>
      <c r="K1005" s="98" t="s">
        <v>177</v>
      </c>
      <c r="L1005" s="115">
        <v>0.04</v>
      </c>
      <c r="M1005" s="98"/>
      <c r="N1005" s="114"/>
      <c r="V1005" s="94"/>
      <c r="W1005" s="76"/>
      <c r="X1005" s="76"/>
      <c r="Z1005" s="66" t="s">
        <v>179</v>
      </c>
      <c r="AC1005" s="76"/>
      <c r="AE1005" s="93"/>
      <c r="AF1005" s="76"/>
      <c r="AH1005" s="76"/>
    </row>
    <row r="1006" spans="1:34" s="65" customFormat="1" ht="12" x14ac:dyDescent="0.2">
      <c r="A1006" s="116"/>
      <c r="B1006" s="83" t="s">
        <v>178</v>
      </c>
      <c r="C1006" s="421" t="s">
        <v>175</v>
      </c>
      <c r="D1006" s="421"/>
      <c r="E1006" s="421"/>
      <c r="F1006" s="98"/>
      <c r="G1006" s="98"/>
      <c r="H1006" s="98"/>
      <c r="I1006" s="98"/>
      <c r="J1006" s="115">
        <v>2.62</v>
      </c>
      <c r="K1006" s="98" t="s">
        <v>177</v>
      </c>
      <c r="L1006" s="115">
        <v>0</v>
      </c>
      <c r="M1006" s="98" t="s">
        <v>176</v>
      </c>
      <c r="N1006" s="114"/>
      <c r="V1006" s="94"/>
      <c r="W1006" s="76"/>
      <c r="X1006" s="76"/>
      <c r="Z1006" s="66" t="s">
        <v>175</v>
      </c>
      <c r="AC1006" s="76"/>
      <c r="AE1006" s="93"/>
      <c r="AF1006" s="76"/>
      <c r="AH1006" s="76"/>
    </row>
    <row r="1007" spans="1:34" s="65" customFormat="1" ht="12" x14ac:dyDescent="0.2">
      <c r="A1007" s="116"/>
      <c r="B1007" s="83" t="s">
        <v>174</v>
      </c>
      <c r="C1007" s="421" t="s">
        <v>173</v>
      </c>
      <c r="D1007" s="421"/>
      <c r="E1007" s="421"/>
      <c r="F1007" s="98"/>
      <c r="G1007" s="98"/>
      <c r="H1007" s="98"/>
      <c r="I1007" s="98"/>
      <c r="J1007" s="115">
        <v>12877.43</v>
      </c>
      <c r="K1007" s="98"/>
      <c r="L1007" s="115">
        <v>12.23</v>
      </c>
      <c r="M1007" s="98"/>
      <c r="N1007" s="114"/>
      <c r="V1007" s="94"/>
      <c r="W1007" s="76"/>
      <c r="X1007" s="76"/>
      <c r="Z1007" s="66" t="s">
        <v>173</v>
      </c>
      <c r="AC1007" s="76"/>
      <c r="AE1007" s="93"/>
      <c r="AF1007" s="76"/>
      <c r="AH1007" s="76"/>
    </row>
    <row r="1008" spans="1:34" s="65" customFormat="1" ht="12" x14ac:dyDescent="0.2">
      <c r="A1008" s="116"/>
      <c r="B1008" s="83"/>
      <c r="C1008" s="421" t="s">
        <v>163</v>
      </c>
      <c r="D1008" s="421"/>
      <c r="E1008" s="421"/>
      <c r="F1008" s="98" t="s">
        <v>162</v>
      </c>
      <c r="G1008" s="98" t="s">
        <v>282</v>
      </c>
      <c r="H1008" s="98" t="s">
        <v>165</v>
      </c>
      <c r="I1008" s="98" t="s">
        <v>281</v>
      </c>
      <c r="J1008" s="115"/>
      <c r="K1008" s="98"/>
      <c r="L1008" s="115"/>
      <c r="M1008" s="98"/>
      <c r="N1008" s="114"/>
      <c r="V1008" s="94"/>
      <c r="W1008" s="76"/>
      <c r="X1008" s="76"/>
      <c r="AA1008" s="66" t="s">
        <v>163</v>
      </c>
      <c r="AC1008" s="76"/>
      <c r="AE1008" s="93"/>
      <c r="AF1008" s="76"/>
      <c r="AH1008" s="76"/>
    </row>
    <row r="1009" spans="1:34" s="65" customFormat="1" ht="12" x14ac:dyDescent="0.2">
      <c r="A1009" s="116"/>
      <c r="B1009" s="83"/>
      <c r="C1009" s="421" t="s">
        <v>158</v>
      </c>
      <c r="D1009" s="421"/>
      <c r="E1009" s="421"/>
      <c r="F1009" s="98" t="s">
        <v>162</v>
      </c>
      <c r="G1009" s="98" t="s">
        <v>280</v>
      </c>
      <c r="H1009" s="98" t="s">
        <v>160</v>
      </c>
      <c r="I1009" s="98" t="s">
        <v>279</v>
      </c>
      <c r="J1009" s="115"/>
      <c r="K1009" s="98"/>
      <c r="L1009" s="115"/>
      <c r="M1009" s="98"/>
      <c r="N1009" s="114"/>
      <c r="V1009" s="94"/>
      <c r="W1009" s="76"/>
      <c r="X1009" s="76"/>
      <c r="AA1009" s="66" t="s">
        <v>158</v>
      </c>
      <c r="AC1009" s="76"/>
      <c r="AE1009" s="93"/>
      <c r="AF1009" s="76"/>
      <c r="AH1009" s="76"/>
    </row>
    <row r="1010" spans="1:34" s="65" customFormat="1" ht="12" x14ac:dyDescent="0.2">
      <c r="A1010" s="116"/>
      <c r="B1010" s="83"/>
      <c r="C1010" s="429" t="s">
        <v>157</v>
      </c>
      <c r="D1010" s="429"/>
      <c r="E1010" s="429"/>
      <c r="F1010" s="113"/>
      <c r="G1010" s="113"/>
      <c r="H1010" s="113"/>
      <c r="I1010" s="113"/>
      <c r="J1010" s="118">
        <v>13838.5</v>
      </c>
      <c r="K1010" s="113"/>
      <c r="L1010" s="118">
        <v>13.5</v>
      </c>
      <c r="M1010" s="113"/>
      <c r="N1010" s="117"/>
      <c r="V1010" s="94"/>
      <c r="W1010" s="76"/>
      <c r="X1010" s="76"/>
      <c r="AB1010" s="66" t="s">
        <v>157</v>
      </c>
      <c r="AC1010" s="76"/>
      <c r="AE1010" s="93"/>
      <c r="AF1010" s="76"/>
      <c r="AH1010" s="76"/>
    </row>
    <row r="1011" spans="1:34" s="65" customFormat="1" ht="12" x14ac:dyDescent="0.2">
      <c r="A1011" s="116"/>
      <c r="B1011" s="83"/>
      <c r="C1011" s="421" t="s">
        <v>156</v>
      </c>
      <c r="D1011" s="421"/>
      <c r="E1011" s="421"/>
      <c r="F1011" s="98"/>
      <c r="G1011" s="98"/>
      <c r="H1011" s="98"/>
      <c r="I1011" s="98"/>
      <c r="J1011" s="115"/>
      <c r="K1011" s="98"/>
      <c r="L1011" s="115">
        <v>1.23</v>
      </c>
      <c r="M1011" s="98"/>
      <c r="N1011" s="114">
        <v>25</v>
      </c>
      <c r="V1011" s="94"/>
      <c r="W1011" s="76"/>
      <c r="X1011" s="76"/>
      <c r="AA1011" s="66" t="s">
        <v>156</v>
      </c>
      <c r="AC1011" s="76"/>
      <c r="AE1011" s="93"/>
      <c r="AF1011" s="76"/>
      <c r="AH1011" s="76"/>
    </row>
    <row r="1012" spans="1:34" s="65" customFormat="1" ht="33.75" x14ac:dyDescent="0.2">
      <c r="A1012" s="116"/>
      <c r="B1012" s="83" t="s">
        <v>201</v>
      </c>
      <c r="C1012" s="421" t="s">
        <v>198</v>
      </c>
      <c r="D1012" s="421"/>
      <c r="E1012" s="421"/>
      <c r="F1012" s="98" t="s">
        <v>149</v>
      </c>
      <c r="G1012" s="98" t="s">
        <v>200</v>
      </c>
      <c r="H1012" s="98" t="s">
        <v>153</v>
      </c>
      <c r="I1012" s="98" t="s">
        <v>199</v>
      </c>
      <c r="J1012" s="115"/>
      <c r="K1012" s="98"/>
      <c r="L1012" s="115">
        <v>1.21</v>
      </c>
      <c r="M1012" s="98"/>
      <c r="N1012" s="114">
        <v>25</v>
      </c>
      <c r="V1012" s="94"/>
      <c r="W1012" s="76"/>
      <c r="X1012" s="76"/>
      <c r="AA1012" s="66" t="s">
        <v>198</v>
      </c>
      <c r="AC1012" s="76"/>
      <c r="AE1012" s="93"/>
      <c r="AF1012" s="76"/>
      <c r="AH1012" s="76"/>
    </row>
    <row r="1013" spans="1:34" s="65" customFormat="1" ht="33.75" x14ac:dyDescent="0.2">
      <c r="A1013" s="116"/>
      <c r="B1013" s="83" t="s">
        <v>197</v>
      </c>
      <c r="C1013" s="421" t="s">
        <v>194</v>
      </c>
      <c r="D1013" s="421"/>
      <c r="E1013" s="421"/>
      <c r="F1013" s="98" t="s">
        <v>149</v>
      </c>
      <c r="G1013" s="98" t="s">
        <v>196</v>
      </c>
      <c r="H1013" s="98" t="s">
        <v>147</v>
      </c>
      <c r="I1013" s="98" t="s">
        <v>195</v>
      </c>
      <c r="J1013" s="115"/>
      <c r="K1013" s="98"/>
      <c r="L1013" s="115">
        <v>0.6</v>
      </c>
      <c r="M1013" s="98"/>
      <c r="N1013" s="114">
        <v>12</v>
      </c>
      <c r="V1013" s="94"/>
      <c r="W1013" s="76"/>
      <c r="X1013" s="76"/>
      <c r="AA1013" s="66" t="s">
        <v>194</v>
      </c>
      <c r="AC1013" s="76"/>
      <c r="AE1013" s="93"/>
      <c r="AF1013" s="76"/>
      <c r="AH1013" s="76"/>
    </row>
    <row r="1014" spans="1:34" s="65" customFormat="1" ht="12" x14ac:dyDescent="0.2">
      <c r="A1014" s="112"/>
      <c r="B1014" s="74"/>
      <c r="C1014" s="422" t="s">
        <v>144</v>
      </c>
      <c r="D1014" s="422"/>
      <c r="E1014" s="422"/>
      <c r="F1014" s="101"/>
      <c r="G1014" s="101"/>
      <c r="H1014" s="101"/>
      <c r="I1014" s="101"/>
      <c r="J1014" s="102"/>
      <c r="K1014" s="101"/>
      <c r="L1014" s="102">
        <v>15.31</v>
      </c>
      <c r="M1014" s="113"/>
      <c r="N1014" s="100"/>
      <c r="V1014" s="94"/>
      <c r="W1014" s="76"/>
      <c r="X1014" s="76"/>
      <c r="AC1014" s="76" t="s">
        <v>144</v>
      </c>
      <c r="AE1014" s="93"/>
      <c r="AF1014" s="76"/>
      <c r="AH1014" s="76"/>
    </row>
    <row r="1015" spans="1:34" s="65" customFormat="1" ht="12" x14ac:dyDescent="0.2">
      <c r="A1015" s="430"/>
      <c r="B1015" s="431"/>
      <c r="C1015" s="431"/>
      <c r="D1015" s="431"/>
      <c r="E1015" s="431"/>
      <c r="F1015" s="431"/>
      <c r="G1015" s="431"/>
      <c r="H1015" s="431"/>
      <c r="I1015" s="431"/>
      <c r="J1015" s="431"/>
      <c r="K1015" s="431"/>
      <c r="L1015" s="431"/>
      <c r="M1015" s="431"/>
      <c r="N1015" s="432"/>
      <c r="V1015" s="94"/>
      <c r="W1015" s="76" t="s">
        <v>28</v>
      </c>
      <c r="X1015" s="76"/>
      <c r="AC1015" s="76"/>
      <c r="AE1015" s="93"/>
      <c r="AF1015" s="76"/>
      <c r="AH1015" s="76"/>
    </row>
    <row r="1016" spans="1:34" s="65" customFormat="1" ht="22.5" x14ac:dyDescent="0.2">
      <c r="A1016" s="104" t="s">
        <v>278</v>
      </c>
      <c r="B1016" s="103" t="s">
        <v>271</v>
      </c>
      <c r="C1016" s="422" t="s">
        <v>277</v>
      </c>
      <c r="D1016" s="422"/>
      <c r="E1016" s="422"/>
      <c r="F1016" s="101" t="s">
        <v>270</v>
      </c>
      <c r="G1016" s="101"/>
      <c r="H1016" s="101"/>
      <c r="I1016" s="101" t="s">
        <v>168</v>
      </c>
      <c r="J1016" s="102"/>
      <c r="K1016" s="101"/>
      <c r="L1016" s="102"/>
      <c r="M1016" s="101"/>
      <c r="N1016" s="100"/>
      <c r="V1016" s="94"/>
      <c r="W1016" s="76"/>
      <c r="X1016" s="76" t="s">
        <v>277</v>
      </c>
      <c r="AC1016" s="76"/>
      <c r="AE1016" s="93"/>
      <c r="AF1016" s="76"/>
      <c r="AH1016" s="76"/>
    </row>
    <row r="1017" spans="1:34" s="65" customFormat="1" ht="22.5" x14ac:dyDescent="0.2">
      <c r="A1017" s="122"/>
      <c r="B1017" s="83" t="s">
        <v>276</v>
      </c>
      <c r="C1017" s="421" t="s">
        <v>275</v>
      </c>
      <c r="D1017" s="421"/>
      <c r="E1017" s="421"/>
      <c r="F1017" s="421"/>
      <c r="G1017" s="421"/>
      <c r="H1017" s="421"/>
      <c r="I1017" s="421"/>
      <c r="J1017" s="421"/>
      <c r="K1017" s="421"/>
      <c r="L1017" s="421"/>
      <c r="M1017" s="421"/>
      <c r="N1017" s="423"/>
      <c r="V1017" s="94"/>
      <c r="W1017" s="76"/>
      <c r="X1017" s="76"/>
      <c r="AC1017" s="76"/>
      <c r="AD1017" s="66" t="s">
        <v>275</v>
      </c>
      <c r="AE1017" s="93"/>
      <c r="AF1017" s="76"/>
      <c r="AH1017" s="76"/>
    </row>
    <row r="1018" spans="1:34" s="65" customFormat="1" ht="33.75" x14ac:dyDescent="0.2">
      <c r="A1018" s="122"/>
      <c r="B1018" s="83" t="s">
        <v>184</v>
      </c>
      <c r="C1018" s="421" t="s">
        <v>183</v>
      </c>
      <c r="D1018" s="421"/>
      <c r="E1018" s="421"/>
      <c r="F1018" s="421"/>
      <c r="G1018" s="421"/>
      <c r="H1018" s="421"/>
      <c r="I1018" s="421"/>
      <c r="J1018" s="421"/>
      <c r="K1018" s="421"/>
      <c r="L1018" s="421"/>
      <c r="M1018" s="421"/>
      <c r="N1018" s="423"/>
      <c r="V1018" s="94"/>
      <c r="W1018" s="76"/>
      <c r="X1018" s="76"/>
      <c r="AC1018" s="76"/>
      <c r="AD1018" s="66" t="s">
        <v>183</v>
      </c>
      <c r="AE1018" s="93"/>
      <c r="AF1018" s="76"/>
      <c r="AH1018" s="76"/>
    </row>
    <row r="1019" spans="1:34" s="65" customFormat="1" ht="12" x14ac:dyDescent="0.2">
      <c r="A1019" s="116"/>
      <c r="B1019" s="83" t="s">
        <v>168</v>
      </c>
      <c r="C1019" s="421" t="s">
        <v>181</v>
      </c>
      <c r="D1019" s="421"/>
      <c r="E1019" s="421"/>
      <c r="F1019" s="98"/>
      <c r="G1019" s="98"/>
      <c r="H1019" s="98"/>
      <c r="I1019" s="98"/>
      <c r="J1019" s="115">
        <v>165.43</v>
      </c>
      <c r="K1019" s="98" t="s">
        <v>274</v>
      </c>
      <c r="L1019" s="115">
        <v>119.11</v>
      </c>
      <c r="M1019" s="98" t="s">
        <v>176</v>
      </c>
      <c r="N1019" s="114">
        <v>2376</v>
      </c>
      <c r="V1019" s="94"/>
      <c r="W1019" s="76"/>
      <c r="X1019" s="76"/>
      <c r="Z1019" s="66" t="s">
        <v>181</v>
      </c>
      <c r="AC1019" s="76"/>
      <c r="AE1019" s="93"/>
      <c r="AF1019" s="76"/>
      <c r="AH1019" s="76"/>
    </row>
    <row r="1020" spans="1:34" s="65" customFormat="1" ht="12" x14ac:dyDescent="0.2">
      <c r="A1020" s="116"/>
      <c r="B1020" s="83" t="s">
        <v>174</v>
      </c>
      <c r="C1020" s="421" t="s">
        <v>173</v>
      </c>
      <c r="D1020" s="421"/>
      <c r="E1020" s="421"/>
      <c r="F1020" s="98"/>
      <c r="G1020" s="98"/>
      <c r="H1020" s="98"/>
      <c r="I1020" s="98"/>
      <c r="J1020" s="115">
        <v>1818.16</v>
      </c>
      <c r="K1020" s="98" t="s">
        <v>171</v>
      </c>
      <c r="L1020" s="115">
        <v>0</v>
      </c>
      <c r="M1020" s="98"/>
      <c r="N1020" s="114"/>
      <c r="V1020" s="94"/>
      <c r="W1020" s="76"/>
      <c r="X1020" s="76"/>
      <c r="Z1020" s="66" t="s">
        <v>173</v>
      </c>
      <c r="AC1020" s="76"/>
      <c r="AE1020" s="93"/>
      <c r="AF1020" s="76"/>
      <c r="AH1020" s="76"/>
    </row>
    <row r="1021" spans="1:34" s="65" customFormat="1" ht="12" x14ac:dyDescent="0.2">
      <c r="A1021" s="116"/>
      <c r="B1021" s="83"/>
      <c r="C1021" s="421" t="s">
        <v>163</v>
      </c>
      <c r="D1021" s="421"/>
      <c r="E1021" s="421"/>
      <c r="F1021" s="98" t="s">
        <v>162</v>
      </c>
      <c r="G1021" s="98" t="s">
        <v>268</v>
      </c>
      <c r="H1021" s="98" t="s">
        <v>274</v>
      </c>
      <c r="I1021" s="98" t="s">
        <v>273</v>
      </c>
      <c r="J1021" s="115"/>
      <c r="K1021" s="98"/>
      <c r="L1021" s="115"/>
      <c r="M1021" s="98"/>
      <c r="N1021" s="114"/>
      <c r="V1021" s="94"/>
      <c r="W1021" s="76"/>
      <c r="X1021" s="76"/>
      <c r="AA1021" s="66" t="s">
        <v>163</v>
      </c>
      <c r="AC1021" s="76"/>
      <c r="AE1021" s="93"/>
      <c r="AF1021" s="76"/>
      <c r="AH1021" s="76"/>
    </row>
    <row r="1022" spans="1:34" s="65" customFormat="1" ht="12" x14ac:dyDescent="0.2">
      <c r="A1022" s="116"/>
      <c r="B1022" s="83"/>
      <c r="C1022" s="429" t="s">
        <v>157</v>
      </c>
      <c r="D1022" s="429"/>
      <c r="E1022" s="429"/>
      <c r="F1022" s="113"/>
      <c r="G1022" s="113"/>
      <c r="H1022" s="113"/>
      <c r="I1022" s="113"/>
      <c r="J1022" s="118">
        <v>1983.59</v>
      </c>
      <c r="K1022" s="113"/>
      <c r="L1022" s="118">
        <v>119.11</v>
      </c>
      <c r="M1022" s="113"/>
      <c r="N1022" s="117"/>
      <c r="V1022" s="94"/>
      <c r="W1022" s="76"/>
      <c r="X1022" s="76"/>
      <c r="AB1022" s="66" t="s">
        <v>157</v>
      </c>
      <c r="AC1022" s="76"/>
      <c r="AE1022" s="93"/>
      <c r="AF1022" s="76"/>
      <c r="AH1022" s="76"/>
    </row>
    <row r="1023" spans="1:34" s="65" customFormat="1" ht="12" x14ac:dyDescent="0.2">
      <c r="A1023" s="116"/>
      <c r="B1023" s="83"/>
      <c r="C1023" s="421" t="s">
        <v>156</v>
      </c>
      <c r="D1023" s="421"/>
      <c r="E1023" s="421"/>
      <c r="F1023" s="98"/>
      <c r="G1023" s="98"/>
      <c r="H1023" s="98"/>
      <c r="I1023" s="98"/>
      <c r="J1023" s="115"/>
      <c r="K1023" s="98"/>
      <c r="L1023" s="115">
        <v>119.11</v>
      </c>
      <c r="M1023" s="98"/>
      <c r="N1023" s="114">
        <v>2376</v>
      </c>
      <c r="V1023" s="94"/>
      <c r="W1023" s="76"/>
      <c r="X1023" s="76"/>
      <c r="AA1023" s="66" t="s">
        <v>156</v>
      </c>
      <c r="AC1023" s="76"/>
      <c r="AE1023" s="93"/>
      <c r="AF1023" s="76"/>
      <c r="AH1023" s="76"/>
    </row>
    <row r="1024" spans="1:34" s="65" customFormat="1" ht="33.75" x14ac:dyDescent="0.2">
      <c r="A1024" s="116"/>
      <c r="B1024" s="83" t="s">
        <v>266</v>
      </c>
      <c r="C1024" s="421" t="s">
        <v>264</v>
      </c>
      <c r="D1024" s="421"/>
      <c r="E1024" s="421"/>
      <c r="F1024" s="98" t="s">
        <v>149</v>
      </c>
      <c r="G1024" s="98" t="s">
        <v>265</v>
      </c>
      <c r="H1024" s="98"/>
      <c r="I1024" s="98" t="s">
        <v>265</v>
      </c>
      <c r="J1024" s="115"/>
      <c r="K1024" s="98"/>
      <c r="L1024" s="115">
        <v>111.96</v>
      </c>
      <c r="M1024" s="98"/>
      <c r="N1024" s="114">
        <v>2233</v>
      </c>
      <c r="V1024" s="94"/>
      <c r="W1024" s="76"/>
      <c r="X1024" s="76"/>
      <c r="AA1024" s="66" t="s">
        <v>264</v>
      </c>
      <c r="AC1024" s="76"/>
      <c r="AE1024" s="93"/>
      <c r="AF1024" s="76"/>
      <c r="AH1024" s="76"/>
    </row>
    <row r="1025" spans="1:34" s="65" customFormat="1" ht="33.75" x14ac:dyDescent="0.2">
      <c r="A1025" s="116"/>
      <c r="B1025" s="83" t="s">
        <v>263</v>
      </c>
      <c r="C1025" s="421" t="s">
        <v>261</v>
      </c>
      <c r="D1025" s="421"/>
      <c r="E1025" s="421"/>
      <c r="F1025" s="98" t="s">
        <v>149</v>
      </c>
      <c r="G1025" s="98" t="s">
        <v>262</v>
      </c>
      <c r="H1025" s="98"/>
      <c r="I1025" s="98" t="s">
        <v>262</v>
      </c>
      <c r="J1025" s="115"/>
      <c r="K1025" s="98"/>
      <c r="L1025" s="115">
        <v>53.6</v>
      </c>
      <c r="M1025" s="98"/>
      <c r="N1025" s="114">
        <v>1069</v>
      </c>
      <c r="V1025" s="94"/>
      <c r="W1025" s="76"/>
      <c r="X1025" s="76"/>
      <c r="AA1025" s="66" t="s">
        <v>261</v>
      </c>
      <c r="AC1025" s="76"/>
      <c r="AE1025" s="93"/>
      <c r="AF1025" s="76"/>
      <c r="AH1025" s="76"/>
    </row>
    <row r="1026" spans="1:34" s="65" customFormat="1" ht="12" x14ac:dyDescent="0.2">
      <c r="A1026" s="112"/>
      <c r="B1026" s="74"/>
      <c r="C1026" s="422" t="s">
        <v>144</v>
      </c>
      <c r="D1026" s="422"/>
      <c r="E1026" s="422"/>
      <c r="F1026" s="101"/>
      <c r="G1026" s="101"/>
      <c r="H1026" s="101"/>
      <c r="I1026" s="101"/>
      <c r="J1026" s="102"/>
      <c r="K1026" s="101"/>
      <c r="L1026" s="102">
        <v>284.67</v>
      </c>
      <c r="M1026" s="113"/>
      <c r="N1026" s="100"/>
      <c r="V1026" s="94"/>
      <c r="W1026" s="76"/>
      <c r="X1026" s="76"/>
      <c r="AC1026" s="76" t="s">
        <v>144</v>
      </c>
      <c r="AE1026" s="93"/>
      <c r="AF1026" s="76"/>
      <c r="AH1026" s="76"/>
    </row>
    <row r="1027" spans="1:34" s="65" customFormat="1" ht="22.5" x14ac:dyDescent="0.2">
      <c r="A1027" s="104" t="s">
        <v>272</v>
      </c>
      <c r="B1027" s="103" t="s">
        <v>271</v>
      </c>
      <c r="C1027" s="422" t="s">
        <v>269</v>
      </c>
      <c r="D1027" s="422"/>
      <c r="E1027" s="422"/>
      <c r="F1027" s="101" t="s">
        <v>270</v>
      </c>
      <c r="G1027" s="101"/>
      <c r="H1027" s="101"/>
      <c r="I1027" s="101" t="s">
        <v>168</v>
      </c>
      <c r="J1027" s="102"/>
      <c r="K1027" s="101"/>
      <c r="L1027" s="102"/>
      <c r="M1027" s="101"/>
      <c r="N1027" s="100"/>
      <c r="V1027" s="94"/>
      <c r="W1027" s="76"/>
      <c r="X1027" s="76" t="s">
        <v>269</v>
      </c>
      <c r="AC1027" s="76"/>
      <c r="AE1027" s="93"/>
      <c r="AF1027" s="76"/>
      <c r="AH1027" s="76"/>
    </row>
    <row r="1028" spans="1:34" s="65" customFormat="1" ht="33.75" x14ac:dyDescent="0.2">
      <c r="A1028" s="122"/>
      <c r="B1028" s="83" t="s">
        <v>184</v>
      </c>
      <c r="C1028" s="421" t="s">
        <v>183</v>
      </c>
      <c r="D1028" s="421"/>
      <c r="E1028" s="421"/>
      <c r="F1028" s="421"/>
      <c r="G1028" s="421"/>
      <c r="H1028" s="421"/>
      <c r="I1028" s="421"/>
      <c r="J1028" s="421"/>
      <c r="K1028" s="421"/>
      <c r="L1028" s="421"/>
      <c r="M1028" s="421"/>
      <c r="N1028" s="423"/>
      <c r="V1028" s="94"/>
      <c r="W1028" s="76"/>
      <c r="X1028" s="76"/>
      <c r="AC1028" s="76"/>
      <c r="AD1028" s="66" t="s">
        <v>183</v>
      </c>
      <c r="AE1028" s="93"/>
      <c r="AF1028" s="76"/>
      <c r="AH1028" s="76"/>
    </row>
    <row r="1029" spans="1:34" s="65" customFormat="1" ht="12" x14ac:dyDescent="0.2">
      <c r="A1029" s="116"/>
      <c r="B1029" s="83" t="s">
        <v>168</v>
      </c>
      <c r="C1029" s="421" t="s">
        <v>181</v>
      </c>
      <c r="D1029" s="421"/>
      <c r="E1029" s="421"/>
      <c r="F1029" s="98"/>
      <c r="G1029" s="98"/>
      <c r="H1029" s="98"/>
      <c r="I1029" s="98"/>
      <c r="J1029" s="115">
        <v>165.43</v>
      </c>
      <c r="K1029" s="98" t="s">
        <v>165</v>
      </c>
      <c r="L1029" s="115">
        <v>198.52</v>
      </c>
      <c r="M1029" s="98" t="s">
        <v>176</v>
      </c>
      <c r="N1029" s="114">
        <v>3960</v>
      </c>
      <c r="V1029" s="94"/>
      <c r="W1029" s="76"/>
      <c r="X1029" s="76"/>
      <c r="Z1029" s="66" t="s">
        <v>181</v>
      </c>
      <c r="AC1029" s="76"/>
      <c r="AE1029" s="93"/>
      <c r="AF1029" s="76"/>
      <c r="AH1029" s="76"/>
    </row>
    <row r="1030" spans="1:34" s="65" customFormat="1" ht="12" x14ac:dyDescent="0.2">
      <c r="A1030" s="116"/>
      <c r="B1030" s="83" t="s">
        <v>174</v>
      </c>
      <c r="C1030" s="421" t="s">
        <v>173</v>
      </c>
      <c r="D1030" s="421"/>
      <c r="E1030" s="421"/>
      <c r="F1030" s="98"/>
      <c r="G1030" s="98"/>
      <c r="H1030" s="98"/>
      <c r="I1030" s="98"/>
      <c r="J1030" s="115">
        <v>1818.16</v>
      </c>
      <c r="K1030" s="98"/>
      <c r="L1030" s="115">
        <v>1818.16</v>
      </c>
      <c r="M1030" s="98"/>
      <c r="N1030" s="114"/>
      <c r="V1030" s="94"/>
      <c r="W1030" s="76"/>
      <c r="X1030" s="76"/>
      <c r="Z1030" s="66" t="s">
        <v>173</v>
      </c>
      <c r="AC1030" s="76"/>
      <c r="AE1030" s="93"/>
      <c r="AF1030" s="76"/>
      <c r="AH1030" s="76"/>
    </row>
    <row r="1031" spans="1:34" s="65" customFormat="1" ht="12" x14ac:dyDescent="0.2">
      <c r="A1031" s="116"/>
      <c r="B1031" s="83"/>
      <c r="C1031" s="421" t="s">
        <v>163</v>
      </c>
      <c r="D1031" s="421"/>
      <c r="E1031" s="421"/>
      <c r="F1031" s="98" t="s">
        <v>162</v>
      </c>
      <c r="G1031" s="98" t="s">
        <v>268</v>
      </c>
      <c r="H1031" s="98" t="s">
        <v>165</v>
      </c>
      <c r="I1031" s="98" t="s">
        <v>267</v>
      </c>
      <c r="J1031" s="115"/>
      <c r="K1031" s="98"/>
      <c r="L1031" s="115"/>
      <c r="M1031" s="98"/>
      <c r="N1031" s="114"/>
      <c r="V1031" s="94"/>
      <c r="W1031" s="76"/>
      <c r="X1031" s="76"/>
      <c r="AA1031" s="66" t="s">
        <v>163</v>
      </c>
      <c r="AC1031" s="76"/>
      <c r="AE1031" s="93"/>
      <c r="AF1031" s="76"/>
      <c r="AH1031" s="76"/>
    </row>
    <row r="1032" spans="1:34" s="65" customFormat="1" ht="12" x14ac:dyDescent="0.2">
      <c r="A1032" s="116"/>
      <c r="B1032" s="83"/>
      <c r="C1032" s="429" t="s">
        <v>157</v>
      </c>
      <c r="D1032" s="429"/>
      <c r="E1032" s="429"/>
      <c r="F1032" s="113"/>
      <c r="G1032" s="113"/>
      <c r="H1032" s="113"/>
      <c r="I1032" s="113"/>
      <c r="J1032" s="118">
        <v>1983.59</v>
      </c>
      <c r="K1032" s="113"/>
      <c r="L1032" s="118">
        <v>2016.68</v>
      </c>
      <c r="M1032" s="113"/>
      <c r="N1032" s="117"/>
      <c r="V1032" s="94"/>
      <c r="W1032" s="76"/>
      <c r="X1032" s="76"/>
      <c r="AB1032" s="66" t="s">
        <v>157</v>
      </c>
      <c r="AC1032" s="76"/>
      <c r="AE1032" s="93"/>
      <c r="AF1032" s="76"/>
      <c r="AH1032" s="76"/>
    </row>
    <row r="1033" spans="1:34" s="65" customFormat="1" ht="12" x14ac:dyDescent="0.2">
      <c r="A1033" s="116"/>
      <c r="B1033" s="83"/>
      <c r="C1033" s="421" t="s">
        <v>156</v>
      </c>
      <c r="D1033" s="421"/>
      <c r="E1033" s="421"/>
      <c r="F1033" s="98"/>
      <c r="G1033" s="98"/>
      <c r="H1033" s="98"/>
      <c r="I1033" s="98"/>
      <c r="J1033" s="115"/>
      <c r="K1033" s="98"/>
      <c r="L1033" s="115">
        <v>198.52</v>
      </c>
      <c r="M1033" s="98"/>
      <c r="N1033" s="114">
        <v>3960</v>
      </c>
      <c r="V1033" s="94"/>
      <c r="W1033" s="76"/>
      <c r="X1033" s="76"/>
      <c r="AA1033" s="66" t="s">
        <v>156</v>
      </c>
      <c r="AC1033" s="76"/>
      <c r="AE1033" s="93"/>
      <c r="AF1033" s="76"/>
      <c r="AH1033" s="76"/>
    </row>
    <row r="1034" spans="1:34" s="65" customFormat="1" ht="33.75" x14ac:dyDescent="0.2">
      <c r="A1034" s="116"/>
      <c r="B1034" s="83" t="s">
        <v>266</v>
      </c>
      <c r="C1034" s="421" t="s">
        <v>264</v>
      </c>
      <c r="D1034" s="421"/>
      <c r="E1034" s="421"/>
      <c r="F1034" s="98" t="s">
        <v>149</v>
      </c>
      <c r="G1034" s="98" t="s">
        <v>265</v>
      </c>
      <c r="H1034" s="98"/>
      <c r="I1034" s="98" t="s">
        <v>265</v>
      </c>
      <c r="J1034" s="115"/>
      <c r="K1034" s="98"/>
      <c r="L1034" s="115">
        <v>186.61</v>
      </c>
      <c r="M1034" s="98"/>
      <c r="N1034" s="114">
        <v>3722</v>
      </c>
      <c r="V1034" s="94"/>
      <c r="W1034" s="76"/>
      <c r="X1034" s="76"/>
      <c r="AA1034" s="66" t="s">
        <v>264</v>
      </c>
      <c r="AC1034" s="76"/>
      <c r="AE1034" s="93"/>
      <c r="AF1034" s="76"/>
      <c r="AH1034" s="76"/>
    </row>
    <row r="1035" spans="1:34" s="65" customFormat="1" ht="33.75" x14ac:dyDescent="0.2">
      <c r="A1035" s="116"/>
      <c r="B1035" s="83" t="s">
        <v>263</v>
      </c>
      <c r="C1035" s="421" t="s">
        <v>261</v>
      </c>
      <c r="D1035" s="421"/>
      <c r="E1035" s="421"/>
      <c r="F1035" s="98" t="s">
        <v>149</v>
      </c>
      <c r="G1035" s="98" t="s">
        <v>262</v>
      </c>
      <c r="H1035" s="98"/>
      <c r="I1035" s="98" t="s">
        <v>262</v>
      </c>
      <c r="J1035" s="115"/>
      <c r="K1035" s="98"/>
      <c r="L1035" s="115">
        <v>89.33</v>
      </c>
      <c r="M1035" s="98"/>
      <c r="N1035" s="114">
        <v>1782</v>
      </c>
      <c r="V1035" s="94"/>
      <c r="W1035" s="76"/>
      <c r="X1035" s="76"/>
      <c r="AA1035" s="66" t="s">
        <v>261</v>
      </c>
      <c r="AC1035" s="76"/>
      <c r="AE1035" s="93"/>
      <c r="AF1035" s="76"/>
      <c r="AH1035" s="76"/>
    </row>
    <row r="1036" spans="1:34" s="65" customFormat="1" ht="12" x14ac:dyDescent="0.2">
      <c r="A1036" s="112"/>
      <c r="B1036" s="74"/>
      <c r="C1036" s="422" t="s">
        <v>144</v>
      </c>
      <c r="D1036" s="422"/>
      <c r="E1036" s="422"/>
      <c r="F1036" s="101"/>
      <c r="G1036" s="101"/>
      <c r="H1036" s="101"/>
      <c r="I1036" s="101"/>
      <c r="J1036" s="102"/>
      <c r="K1036" s="101"/>
      <c r="L1036" s="102">
        <v>2292.62</v>
      </c>
      <c r="M1036" s="113"/>
      <c r="N1036" s="100"/>
      <c r="V1036" s="94"/>
      <c r="W1036" s="76"/>
      <c r="X1036" s="76"/>
      <c r="AC1036" s="76" t="s">
        <v>144</v>
      </c>
      <c r="AE1036" s="93"/>
      <c r="AF1036" s="76"/>
      <c r="AH1036" s="76"/>
    </row>
    <row r="1037" spans="1:34" s="65" customFormat="1" ht="67.5" x14ac:dyDescent="0.2">
      <c r="A1037" s="104" t="s">
        <v>260</v>
      </c>
      <c r="B1037" s="103" t="s">
        <v>259</v>
      </c>
      <c r="C1037" s="422" t="s">
        <v>257</v>
      </c>
      <c r="D1037" s="422"/>
      <c r="E1037" s="422"/>
      <c r="F1037" s="101" t="s">
        <v>141</v>
      </c>
      <c r="G1037" s="101"/>
      <c r="H1037" s="101"/>
      <c r="I1037" s="101" t="s">
        <v>258</v>
      </c>
      <c r="J1037" s="102">
        <v>10134.030000000001</v>
      </c>
      <c r="K1037" s="101"/>
      <c r="L1037" s="102">
        <v>152.01</v>
      </c>
      <c r="M1037" s="101"/>
      <c r="N1037" s="100"/>
      <c r="V1037" s="94"/>
      <c r="W1037" s="76"/>
      <c r="X1037" s="76" t="s">
        <v>257</v>
      </c>
      <c r="AC1037" s="76"/>
      <c r="AE1037" s="93"/>
      <c r="AF1037" s="76"/>
      <c r="AH1037" s="76"/>
    </row>
    <row r="1038" spans="1:34" s="65" customFormat="1" ht="12" x14ac:dyDescent="0.2">
      <c r="A1038" s="112"/>
      <c r="B1038" s="74"/>
      <c r="C1038" s="111" t="s">
        <v>232</v>
      </c>
      <c r="D1038" s="110"/>
      <c r="E1038" s="110"/>
      <c r="F1038" s="99"/>
      <c r="G1038" s="99"/>
      <c r="H1038" s="99"/>
      <c r="I1038" s="99"/>
      <c r="J1038" s="109"/>
      <c r="K1038" s="99"/>
      <c r="L1038" s="109"/>
      <c r="M1038" s="108"/>
      <c r="N1038" s="107"/>
      <c r="V1038" s="94"/>
      <c r="W1038" s="76"/>
      <c r="X1038" s="76"/>
      <c r="AC1038" s="76"/>
      <c r="AE1038" s="93"/>
      <c r="AF1038" s="76"/>
      <c r="AH1038" s="76"/>
    </row>
    <row r="1039" spans="1:34" s="65" customFormat="1" ht="12" x14ac:dyDescent="0.2">
      <c r="A1039" s="106"/>
      <c r="B1039" s="105"/>
      <c r="C1039" s="421" t="s">
        <v>256</v>
      </c>
      <c r="D1039" s="421"/>
      <c r="E1039" s="421"/>
      <c r="F1039" s="421"/>
      <c r="G1039" s="421"/>
      <c r="H1039" s="421"/>
      <c r="I1039" s="421"/>
      <c r="J1039" s="421"/>
      <c r="K1039" s="421"/>
      <c r="L1039" s="421"/>
      <c r="M1039" s="421"/>
      <c r="N1039" s="423"/>
      <c r="V1039" s="94"/>
      <c r="W1039" s="76"/>
      <c r="X1039" s="76"/>
      <c r="Y1039" s="66" t="s">
        <v>256</v>
      </c>
      <c r="AC1039" s="76"/>
      <c r="AE1039" s="93"/>
      <c r="AF1039" s="76"/>
      <c r="AH1039" s="76"/>
    </row>
    <row r="1040" spans="1:34" s="65" customFormat="1" ht="33.75" x14ac:dyDescent="0.2">
      <c r="A1040" s="104" t="s">
        <v>255</v>
      </c>
      <c r="B1040" s="103" t="s">
        <v>210</v>
      </c>
      <c r="C1040" s="422" t="s">
        <v>207</v>
      </c>
      <c r="D1040" s="422"/>
      <c r="E1040" s="422"/>
      <c r="F1040" s="101" t="s">
        <v>209</v>
      </c>
      <c r="G1040" s="101"/>
      <c r="H1040" s="101"/>
      <c r="I1040" s="101" t="s">
        <v>254</v>
      </c>
      <c r="J1040" s="102"/>
      <c r="K1040" s="101"/>
      <c r="L1040" s="102"/>
      <c r="M1040" s="101"/>
      <c r="N1040" s="100"/>
      <c r="V1040" s="94"/>
      <c r="W1040" s="76"/>
      <c r="X1040" s="76" t="s">
        <v>207</v>
      </c>
      <c r="AC1040" s="76"/>
      <c r="AE1040" s="93"/>
      <c r="AF1040" s="76"/>
      <c r="AH1040" s="76"/>
    </row>
    <row r="1041" spans="1:34" s="65" customFormat="1" ht="12" x14ac:dyDescent="0.2">
      <c r="A1041" s="106"/>
      <c r="B1041" s="105"/>
      <c r="C1041" s="421" t="s">
        <v>253</v>
      </c>
      <c r="D1041" s="421"/>
      <c r="E1041" s="421"/>
      <c r="F1041" s="421"/>
      <c r="G1041" s="421"/>
      <c r="H1041" s="421"/>
      <c r="I1041" s="421"/>
      <c r="J1041" s="421"/>
      <c r="K1041" s="421"/>
      <c r="L1041" s="421"/>
      <c r="M1041" s="421"/>
      <c r="N1041" s="423"/>
      <c r="V1041" s="94"/>
      <c r="W1041" s="76"/>
      <c r="X1041" s="76"/>
      <c r="Y1041" s="66" t="s">
        <v>253</v>
      </c>
      <c r="AC1041" s="76"/>
      <c r="AE1041" s="93"/>
      <c r="AF1041" s="76"/>
      <c r="AH1041" s="76"/>
    </row>
    <row r="1042" spans="1:34" s="65" customFormat="1" ht="22.5" x14ac:dyDescent="0.2">
      <c r="A1042" s="122"/>
      <c r="B1042" s="83" t="s">
        <v>186</v>
      </c>
      <c r="C1042" s="421" t="s">
        <v>185</v>
      </c>
      <c r="D1042" s="421"/>
      <c r="E1042" s="421"/>
      <c r="F1042" s="421"/>
      <c r="G1042" s="421"/>
      <c r="H1042" s="421"/>
      <c r="I1042" s="421"/>
      <c r="J1042" s="421"/>
      <c r="K1042" s="421"/>
      <c r="L1042" s="421"/>
      <c r="M1042" s="421"/>
      <c r="N1042" s="423"/>
      <c r="V1042" s="94"/>
      <c r="W1042" s="76"/>
      <c r="X1042" s="76"/>
      <c r="AC1042" s="76"/>
      <c r="AD1042" s="66" t="s">
        <v>185</v>
      </c>
      <c r="AE1042" s="93"/>
      <c r="AF1042" s="76"/>
      <c r="AH1042" s="76"/>
    </row>
    <row r="1043" spans="1:34" s="65" customFormat="1" ht="33.75" x14ac:dyDescent="0.2">
      <c r="A1043" s="122"/>
      <c r="B1043" s="83" t="s">
        <v>184</v>
      </c>
      <c r="C1043" s="421" t="s">
        <v>183</v>
      </c>
      <c r="D1043" s="421"/>
      <c r="E1043" s="421"/>
      <c r="F1043" s="421"/>
      <c r="G1043" s="421"/>
      <c r="H1043" s="421"/>
      <c r="I1043" s="421"/>
      <c r="J1043" s="421"/>
      <c r="K1043" s="421"/>
      <c r="L1043" s="421"/>
      <c r="M1043" s="421"/>
      <c r="N1043" s="423"/>
      <c r="V1043" s="94"/>
      <c r="W1043" s="76"/>
      <c r="X1043" s="76"/>
      <c r="AC1043" s="76"/>
      <c r="AD1043" s="66" t="s">
        <v>183</v>
      </c>
      <c r="AE1043" s="93"/>
      <c r="AF1043" s="76"/>
      <c r="AH1043" s="76"/>
    </row>
    <row r="1044" spans="1:34" s="65" customFormat="1" ht="12" x14ac:dyDescent="0.2">
      <c r="A1044" s="116"/>
      <c r="B1044" s="83" t="s">
        <v>168</v>
      </c>
      <c r="C1044" s="421" t="s">
        <v>181</v>
      </c>
      <c r="D1044" s="421"/>
      <c r="E1044" s="421"/>
      <c r="F1044" s="98"/>
      <c r="G1044" s="98"/>
      <c r="H1044" s="98"/>
      <c r="I1044" s="98"/>
      <c r="J1044" s="115">
        <v>77.14</v>
      </c>
      <c r="K1044" s="98" t="s">
        <v>182</v>
      </c>
      <c r="L1044" s="115">
        <v>0.34</v>
      </c>
      <c r="M1044" s="98" t="s">
        <v>176</v>
      </c>
      <c r="N1044" s="114">
        <v>7</v>
      </c>
      <c r="V1044" s="94"/>
      <c r="W1044" s="76"/>
      <c r="X1044" s="76"/>
      <c r="Z1044" s="66" t="s">
        <v>181</v>
      </c>
      <c r="AC1044" s="76"/>
      <c r="AE1044" s="93"/>
      <c r="AF1044" s="76"/>
      <c r="AH1044" s="76"/>
    </row>
    <row r="1045" spans="1:34" s="65" customFormat="1" ht="12" x14ac:dyDescent="0.2">
      <c r="A1045" s="116"/>
      <c r="B1045" s="83" t="s">
        <v>180</v>
      </c>
      <c r="C1045" s="421" t="s">
        <v>179</v>
      </c>
      <c r="D1045" s="421"/>
      <c r="E1045" s="421"/>
      <c r="F1045" s="98"/>
      <c r="G1045" s="98"/>
      <c r="H1045" s="98"/>
      <c r="I1045" s="98"/>
      <c r="J1045" s="115">
        <v>27.72</v>
      </c>
      <c r="K1045" s="98" t="s">
        <v>177</v>
      </c>
      <c r="L1045" s="115">
        <v>0.13</v>
      </c>
      <c r="M1045" s="98"/>
      <c r="N1045" s="114"/>
      <c r="V1045" s="94"/>
      <c r="W1045" s="76"/>
      <c r="X1045" s="76"/>
      <c r="Z1045" s="66" t="s">
        <v>179</v>
      </c>
      <c r="AC1045" s="76"/>
      <c r="AE1045" s="93"/>
      <c r="AF1045" s="76"/>
      <c r="AH1045" s="76"/>
    </row>
    <row r="1046" spans="1:34" s="65" customFormat="1" ht="12" x14ac:dyDescent="0.2">
      <c r="A1046" s="116"/>
      <c r="B1046" s="83" t="s">
        <v>178</v>
      </c>
      <c r="C1046" s="421" t="s">
        <v>175</v>
      </c>
      <c r="D1046" s="421"/>
      <c r="E1046" s="421"/>
      <c r="F1046" s="98"/>
      <c r="G1046" s="98"/>
      <c r="H1046" s="98"/>
      <c r="I1046" s="98"/>
      <c r="J1046" s="115">
        <v>1.44</v>
      </c>
      <c r="K1046" s="98" t="s">
        <v>177</v>
      </c>
      <c r="L1046" s="115">
        <v>0.01</v>
      </c>
      <c r="M1046" s="98" t="s">
        <v>176</v>
      </c>
      <c r="N1046" s="114"/>
      <c r="V1046" s="94"/>
      <c r="W1046" s="76"/>
      <c r="X1046" s="76"/>
      <c r="Z1046" s="66" t="s">
        <v>175</v>
      </c>
      <c r="AC1046" s="76"/>
      <c r="AE1046" s="93"/>
      <c r="AF1046" s="76"/>
      <c r="AH1046" s="76"/>
    </row>
    <row r="1047" spans="1:34" s="65" customFormat="1" ht="12" x14ac:dyDescent="0.2">
      <c r="A1047" s="116"/>
      <c r="B1047" s="83" t="s">
        <v>174</v>
      </c>
      <c r="C1047" s="421" t="s">
        <v>173</v>
      </c>
      <c r="D1047" s="421"/>
      <c r="E1047" s="421"/>
      <c r="F1047" s="98"/>
      <c r="G1047" s="98"/>
      <c r="H1047" s="98"/>
      <c r="I1047" s="98"/>
      <c r="J1047" s="115">
        <v>5577.12</v>
      </c>
      <c r="K1047" s="98"/>
      <c r="L1047" s="115">
        <v>17.850000000000001</v>
      </c>
      <c r="M1047" s="98"/>
      <c r="N1047" s="114"/>
      <c r="V1047" s="94"/>
      <c r="W1047" s="76"/>
      <c r="X1047" s="76"/>
      <c r="Z1047" s="66" t="s">
        <v>173</v>
      </c>
      <c r="AC1047" s="76"/>
      <c r="AE1047" s="93"/>
      <c r="AF1047" s="76"/>
      <c r="AH1047" s="76"/>
    </row>
    <row r="1048" spans="1:34" s="65" customFormat="1" ht="12" x14ac:dyDescent="0.2">
      <c r="A1048" s="116"/>
      <c r="B1048" s="83"/>
      <c r="C1048" s="421" t="s">
        <v>163</v>
      </c>
      <c r="D1048" s="421"/>
      <c r="E1048" s="421"/>
      <c r="F1048" s="98" t="s">
        <v>162</v>
      </c>
      <c r="G1048" s="98" t="s">
        <v>205</v>
      </c>
      <c r="H1048" s="98" t="s">
        <v>165</v>
      </c>
      <c r="I1048" s="98" t="s">
        <v>252</v>
      </c>
      <c r="J1048" s="115"/>
      <c r="K1048" s="98"/>
      <c r="L1048" s="115"/>
      <c r="M1048" s="98"/>
      <c r="N1048" s="114"/>
      <c r="V1048" s="94"/>
      <c r="W1048" s="76"/>
      <c r="X1048" s="76"/>
      <c r="AA1048" s="66" t="s">
        <v>163</v>
      </c>
      <c r="AC1048" s="76"/>
      <c r="AE1048" s="93"/>
      <c r="AF1048" s="76"/>
      <c r="AH1048" s="76"/>
    </row>
    <row r="1049" spans="1:34" s="65" customFormat="1" ht="12" x14ac:dyDescent="0.2">
      <c r="A1049" s="116"/>
      <c r="B1049" s="83"/>
      <c r="C1049" s="421" t="s">
        <v>158</v>
      </c>
      <c r="D1049" s="421"/>
      <c r="E1049" s="421"/>
      <c r="F1049" s="98" t="s">
        <v>162</v>
      </c>
      <c r="G1049" s="98" t="s">
        <v>203</v>
      </c>
      <c r="H1049" s="98" t="s">
        <v>160</v>
      </c>
      <c r="I1049" s="98" t="s">
        <v>251</v>
      </c>
      <c r="J1049" s="115"/>
      <c r="K1049" s="98"/>
      <c r="L1049" s="115"/>
      <c r="M1049" s="98"/>
      <c r="N1049" s="114"/>
      <c r="V1049" s="94"/>
      <c r="W1049" s="76"/>
      <c r="X1049" s="76"/>
      <c r="AA1049" s="66" t="s">
        <v>158</v>
      </c>
      <c r="AC1049" s="76"/>
      <c r="AE1049" s="93"/>
      <c r="AF1049" s="76"/>
      <c r="AH1049" s="76"/>
    </row>
    <row r="1050" spans="1:34" s="65" customFormat="1" ht="12" x14ac:dyDescent="0.2">
      <c r="A1050" s="116"/>
      <c r="B1050" s="83"/>
      <c r="C1050" s="429" t="s">
        <v>157</v>
      </c>
      <c r="D1050" s="429"/>
      <c r="E1050" s="429"/>
      <c r="F1050" s="113"/>
      <c r="G1050" s="113"/>
      <c r="H1050" s="113"/>
      <c r="I1050" s="113"/>
      <c r="J1050" s="118">
        <v>5681.98</v>
      </c>
      <c r="K1050" s="113"/>
      <c r="L1050" s="118">
        <v>18.32</v>
      </c>
      <c r="M1050" s="113"/>
      <c r="N1050" s="117"/>
      <c r="V1050" s="94"/>
      <c r="W1050" s="76"/>
      <c r="X1050" s="76"/>
      <c r="AB1050" s="66" t="s">
        <v>157</v>
      </c>
      <c r="AC1050" s="76"/>
      <c r="AE1050" s="93"/>
      <c r="AF1050" s="76"/>
      <c r="AH1050" s="76"/>
    </row>
    <row r="1051" spans="1:34" s="65" customFormat="1" ht="12" x14ac:dyDescent="0.2">
      <c r="A1051" s="116"/>
      <c r="B1051" s="83"/>
      <c r="C1051" s="421" t="s">
        <v>156</v>
      </c>
      <c r="D1051" s="421"/>
      <c r="E1051" s="421"/>
      <c r="F1051" s="98"/>
      <c r="G1051" s="98"/>
      <c r="H1051" s="98"/>
      <c r="I1051" s="98"/>
      <c r="J1051" s="115"/>
      <c r="K1051" s="98"/>
      <c r="L1051" s="115">
        <v>0.35</v>
      </c>
      <c r="M1051" s="98"/>
      <c r="N1051" s="114">
        <v>7</v>
      </c>
      <c r="V1051" s="94"/>
      <c r="W1051" s="76"/>
      <c r="X1051" s="76"/>
      <c r="AA1051" s="66" t="s">
        <v>156</v>
      </c>
      <c r="AC1051" s="76"/>
      <c r="AE1051" s="93"/>
      <c r="AF1051" s="76"/>
      <c r="AH1051" s="76"/>
    </row>
    <row r="1052" spans="1:34" s="65" customFormat="1" ht="33.75" x14ac:dyDescent="0.2">
      <c r="A1052" s="116"/>
      <c r="B1052" s="83" t="s">
        <v>201</v>
      </c>
      <c r="C1052" s="421" t="s">
        <v>198</v>
      </c>
      <c r="D1052" s="421"/>
      <c r="E1052" s="421"/>
      <c r="F1052" s="98" t="s">
        <v>149</v>
      </c>
      <c r="G1052" s="98" t="s">
        <v>200</v>
      </c>
      <c r="H1052" s="98" t="s">
        <v>153</v>
      </c>
      <c r="I1052" s="98" t="s">
        <v>199</v>
      </c>
      <c r="J1052" s="115"/>
      <c r="K1052" s="98"/>
      <c r="L1052" s="115">
        <v>0.34</v>
      </c>
      <c r="M1052" s="98"/>
      <c r="N1052" s="114">
        <v>7</v>
      </c>
      <c r="V1052" s="94"/>
      <c r="W1052" s="76"/>
      <c r="X1052" s="76"/>
      <c r="AA1052" s="66" t="s">
        <v>198</v>
      </c>
      <c r="AC1052" s="76"/>
      <c r="AE1052" s="93"/>
      <c r="AF1052" s="76"/>
      <c r="AH1052" s="76"/>
    </row>
    <row r="1053" spans="1:34" s="65" customFormat="1" ht="33.75" x14ac:dyDescent="0.2">
      <c r="A1053" s="116"/>
      <c r="B1053" s="83" t="s">
        <v>197</v>
      </c>
      <c r="C1053" s="421" t="s">
        <v>194</v>
      </c>
      <c r="D1053" s="421"/>
      <c r="E1053" s="421"/>
      <c r="F1053" s="98" t="s">
        <v>149</v>
      </c>
      <c r="G1053" s="98" t="s">
        <v>196</v>
      </c>
      <c r="H1053" s="98" t="s">
        <v>147</v>
      </c>
      <c r="I1053" s="98" t="s">
        <v>195</v>
      </c>
      <c r="J1053" s="115"/>
      <c r="K1053" s="98"/>
      <c r="L1053" s="115">
        <v>0.17</v>
      </c>
      <c r="M1053" s="98"/>
      <c r="N1053" s="114">
        <v>3</v>
      </c>
      <c r="V1053" s="94"/>
      <c r="W1053" s="76"/>
      <c r="X1053" s="76"/>
      <c r="AA1053" s="66" t="s">
        <v>194</v>
      </c>
      <c r="AC1053" s="76"/>
      <c r="AE1053" s="93"/>
      <c r="AF1053" s="76"/>
      <c r="AH1053" s="76"/>
    </row>
    <row r="1054" spans="1:34" s="65" customFormat="1" ht="12" x14ac:dyDescent="0.2">
      <c r="A1054" s="112"/>
      <c r="B1054" s="74"/>
      <c r="C1054" s="422" t="s">
        <v>144</v>
      </c>
      <c r="D1054" s="422"/>
      <c r="E1054" s="422"/>
      <c r="F1054" s="101"/>
      <c r="G1054" s="101"/>
      <c r="H1054" s="101"/>
      <c r="I1054" s="101"/>
      <c r="J1054" s="102"/>
      <c r="K1054" s="101"/>
      <c r="L1054" s="102">
        <v>18.829999999999998</v>
      </c>
      <c r="M1054" s="113"/>
      <c r="N1054" s="100"/>
      <c r="V1054" s="94"/>
      <c r="W1054" s="76"/>
      <c r="X1054" s="76"/>
      <c r="AC1054" s="76" t="s">
        <v>144</v>
      </c>
      <c r="AE1054" s="93"/>
      <c r="AF1054" s="76"/>
      <c r="AH1054" s="76"/>
    </row>
    <row r="1055" spans="1:34" s="65" customFormat="1" ht="1.5" customHeight="1" x14ac:dyDescent="0.2">
      <c r="A1055" s="99"/>
      <c r="B1055" s="74"/>
      <c r="C1055" s="74"/>
      <c r="D1055" s="74"/>
      <c r="E1055" s="74"/>
      <c r="F1055" s="99"/>
      <c r="G1055" s="99"/>
      <c r="H1055" s="99"/>
      <c r="I1055" s="99"/>
      <c r="J1055" s="75"/>
      <c r="K1055" s="99"/>
      <c r="L1055" s="75"/>
      <c r="M1055" s="98"/>
      <c r="N1055" s="75"/>
      <c r="V1055" s="94"/>
      <c r="W1055" s="76"/>
      <c r="X1055" s="76"/>
      <c r="AC1055" s="76"/>
      <c r="AE1055" s="93"/>
      <c r="AF1055" s="76"/>
      <c r="AH1055" s="76"/>
    </row>
    <row r="1056" spans="1:34" s="65" customFormat="1" ht="12" x14ac:dyDescent="0.2">
      <c r="A1056" s="88"/>
      <c r="B1056" s="87"/>
      <c r="C1056" s="422" t="s">
        <v>250</v>
      </c>
      <c r="D1056" s="422"/>
      <c r="E1056" s="422"/>
      <c r="F1056" s="422"/>
      <c r="G1056" s="422"/>
      <c r="H1056" s="422"/>
      <c r="I1056" s="422"/>
      <c r="J1056" s="422"/>
      <c r="K1056" s="422"/>
      <c r="L1056" s="86"/>
      <c r="M1056" s="97"/>
      <c r="N1056" s="84"/>
      <c r="V1056" s="94"/>
      <c r="W1056" s="76"/>
      <c r="X1056" s="76"/>
      <c r="AC1056" s="76"/>
      <c r="AE1056" s="93"/>
      <c r="AF1056" s="76" t="s">
        <v>250</v>
      </c>
      <c r="AH1056" s="76"/>
    </row>
    <row r="1057" spans="1:34" s="65" customFormat="1" ht="12" x14ac:dyDescent="0.2">
      <c r="A1057" s="79"/>
      <c r="B1057" s="83"/>
      <c r="C1057" s="421" t="s">
        <v>120</v>
      </c>
      <c r="D1057" s="421"/>
      <c r="E1057" s="421"/>
      <c r="F1057" s="421"/>
      <c r="G1057" s="421"/>
      <c r="H1057" s="421"/>
      <c r="I1057" s="421"/>
      <c r="J1057" s="421"/>
      <c r="K1057" s="421"/>
      <c r="L1057" s="82">
        <v>4774.84</v>
      </c>
      <c r="M1057" s="96"/>
      <c r="N1057" s="80"/>
      <c r="V1057" s="94"/>
      <c r="W1057" s="76"/>
      <c r="X1057" s="76"/>
      <c r="AC1057" s="76"/>
      <c r="AE1057" s="93"/>
      <c r="AF1057" s="76"/>
      <c r="AG1057" s="66" t="s">
        <v>120</v>
      </c>
      <c r="AH1057" s="76"/>
    </row>
    <row r="1058" spans="1:34" s="65" customFormat="1" ht="12" x14ac:dyDescent="0.2">
      <c r="A1058" s="79"/>
      <c r="B1058" s="83"/>
      <c r="C1058" s="421" t="s">
        <v>103</v>
      </c>
      <c r="D1058" s="421"/>
      <c r="E1058" s="421"/>
      <c r="F1058" s="421"/>
      <c r="G1058" s="421"/>
      <c r="H1058" s="421"/>
      <c r="I1058" s="421"/>
      <c r="J1058" s="421"/>
      <c r="K1058" s="421"/>
      <c r="L1058" s="82"/>
      <c r="M1058" s="96"/>
      <c r="N1058" s="80"/>
      <c r="V1058" s="94"/>
      <c r="W1058" s="76"/>
      <c r="X1058" s="76"/>
      <c r="AC1058" s="76"/>
      <c r="AE1058" s="93"/>
      <c r="AF1058" s="76"/>
      <c r="AG1058" s="66" t="s">
        <v>103</v>
      </c>
      <c r="AH1058" s="76"/>
    </row>
    <row r="1059" spans="1:34" s="65" customFormat="1" ht="12" x14ac:dyDescent="0.2">
      <c r="A1059" s="79"/>
      <c r="B1059" s="83"/>
      <c r="C1059" s="421" t="s">
        <v>119</v>
      </c>
      <c r="D1059" s="421"/>
      <c r="E1059" s="421"/>
      <c r="F1059" s="421"/>
      <c r="G1059" s="421"/>
      <c r="H1059" s="421"/>
      <c r="I1059" s="421"/>
      <c r="J1059" s="421"/>
      <c r="K1059" s="421"/>
      <c r="L1059" s="82">
        <v>651.08000000000004</v>
      </c>
      <c r="M1059" s="96"/>
      <c r="N1059" s="80"/>
      <c r="V1059" s="94"/>
      <c r="W1059" s="76"/>
      <c r="X1059" s="76"/>
      <c r="AC1059" s="76"/>
      <c r="AE1059" s="93"/>
      <c r="AF1059" s="76"/>
      <c r="AG1059" s="66" t="s">
        <v>119</v>
      </c>
      <c r="AH1059" s="76"/>
    </row>
    <row r="1060" spans="1:34" s="65" customFormat="1" ht="12" x14ac:dyDescent="0.2">
      <c r="A1060" s="79"/>
      <c r="B1060" s="83"/>
      <c r="C1060" s="421" t="s">
        <v>118</v>
      </c>
      <c r="D1060" s="421"/>
      <c r="E1060" s="421"/>
      <c r="F1060" s="421"/>
      <c r="G1060" s="421"/>
      <c r="H1060" s="421"/>
      <c r="I1060" s="421"/>
      <c r="J1060" s="421"/>
      <c r="K1060" s="421"/>
      <c r="L1060" s="82">
        <v>14.24</v>
      </c>
      <c r="M1060" s="96"/>
      <c r="N1060" s="80"/>
      <c r="V1060" s="94"/>
      <c r="W1060" s="76"/>
      <c r="X1060" s="76"/>
      <c r="AC1060" s="76"/>
      <c r="AE1060" s="93"/>
      <c r="AF1060" s="76"/>
      <c r="AG1060" s="66" t="s">
        <v>118</v>
      </c>
      <c r="AH1060" s="76"/>
    </row>
    <row r="1061" spans="1:34" s="65" customFormat="1" ht="12" x14ac:dyDescent="0.2">
      <c r="A1061" s="79"/>
      <c r="B1061" s="83"/>
      <c r="C1061" s="421" t="s">
        <v>117</v>
      </c>
      <c r="D1061" s="421"/>
      <c r="E1061" s="421"/>
      <c r="F1061" s="421"/>
      <c r="G1061" s="421"/>
      <c r="H1061" s="421"/>
      <c r="I1061" s="421"/>
      <c r="J1061" s="421"/>
      <c r="K1061" s="421"/>
      <c r="L1061" s="82">
        <v>0.22</v>
      </c>
      <c r="M1061" s="96"/>
      <c r="N1061" s="80"/>
      <c r="V1061" s="94"/>
      <c r="W1061" s="76"/>
      <c r="X1061" s="76"/>
      <c r="AC1061" s="76"/>
      <c r="AE1061" s="93"/>
      <c r="AF1061" s="76"/>
      <c r="AG1061" s="66" t="s">
        <v>117</v>
      </c>
      <c r="AH1061" s="76"/>
    </row>
    <row r="1062" spans="1:34" s="65" customFormat="1" ht="12" x14ac:dyDescent="0.2">
      <c r="A1062" s="79"/>
      <c r="B1062" s="83"/>
      <c r="C1062" s="421" t="s">
        <v>116</v>
      </c>
      <c r="D1062" s="421"/>
      <c r="E1062" s="421"/>
      <c r="F1062" s="421"/>
      <c r="G1062" s="421"/>
      <c r="H1062" s="421"/>
      <c r="I1062" s="421"/>
      <c r="J1062" s="421"/>
      <c r="K1062" s="421"/>
      <c r="L1062" s="82">
        <v>4109.5200000000004</v>
      </c>
      <c r="M1062" s="96"/>
      <c r="N1062" s="80"/>
      <c r="V1062" s="94"/>
      <c r="W1062" s="76"/>
      <c r="X1062" s="76"/>
      <c r="AC1062" s="76"/>
      <c r="AE1062" s="93"/>
      <c r="AF1062" s="76"/>
      <c r="AG1062" s="66" t="s">
        <v>116</v>
      </c>
      <c r="AH1062" s="76"/>
    </row>
    <row r="1063" spans="1:34" s="65" customFormat="1" ht="12" x14ac:dyDescent="0.2">
      <c r="A1063" s="79"/>
      <c r="B1063" s="83"/>
      <c r="C1063" s="421" t="s">
        <v>115</v>
      </c>
      <c r="D1063" s="421"/>
      <c r="E1063" s="421"/>
      <c r="F1063" s="421"/>
      <c r="G1063" s="421"/>
      <c r="H1063" s="421"/>
      <c r="I1063" s="421"/>
      <c r="J1063" s="421"/>
      <c r="K1063" s="421"/>
      <c r="L1063" s="82">
        <v>526.78</v>
      </c>
      <c r="M1063" s="96"/>
      <c r="N1063" s="80"/>
      <c r="V1063" s="94"/>
      <c r="W1063" s="76"/>
      <c r="X1063" s="76"/>
      <c r="AC1063" s="76"/>
      <c r="AE1063" s="93"/>
      <c r="AF1063" s="76"/>
      <c r="AG1063" s="66" t="s">
        <v>115</v>
      </c>
      <c r="AH1063" s="76"/>
    </row>
    <row r="1064" spans="1:34" s="65" customFormat="1" ht="12" x14ac:dyDescent="0.2">
      <c r="A1064" s="79"/>
      <c r="B1064" s="83"/>
      <c r="C1064" s="421" t="s">
        <v>103</v>
      </c>
      <c r="D1064" s="421"/>
      <c r="E1064" s="421"/>
      <c r="F1064" s="421"/>
      <c r="G1064" s="421"/>
      <c r="H1064" s="421"/>
      <c r="I1064" s="421"/>
      <c r="J1064" s="421"/>
      <c r="K1064" s="421"/>
      <c r="L1064" s="82"/>
      <c r="M1064" s="96"/>
      <c r="N1064" s="80"/>
      <c r="V1064" s="94"/>
      <c r="W1064" s="76"/>
      <c r="X1064" s="76"/>
      <c r="AC1064" s="76"/>
      <c r="AE1064" s="93"/>
      <c r="AF1064" s="76"/>
      <c r="AG1064" s="66" t="s">
        <v>103</v>
      </c>
      <c r="AH1064" s="76"/>
    </row>
    <row r="1065" spans="1:34" s="65" customFormat="1" ht="12" x14ac:dyDescent="0.2">
      <c r="A1065" s="79"/>
      <c r="B1065" s="83"/>
      <c r="C1065" s="421" t="s">
        <v>102</v>
      </c>
      <c r="D1065" s="421"/>
      <c r="E1065" s="421"/>
      <c r="F1065" s="421"/>
      <c r="G1065" s="421"/>
      <c r="H1065" s="421"/>
      <c r="I1065" s="421"/>
      <c r="J1065" s="421"/>
      <c r="K1065" s="421"/>
      <c r="L1065" s="82">
        <v>15.82</v>
      </c>
      <c r="M1065" s="96"/>
      <c r="N1065" s="80"/>
      <c r="V1065" s="94"/>
      <c r="W1065" s="76"/>
      <c r="X1065" s="76"/>
      <c r="AC1065" s="76"/>
      <c r="AE1065" s="93"/>
      <c r="AF1065" s="76"/>
      <c r="AG1065" s="66" t="s">
        <v>102</v>
      </c>
      <c r="AH1065" s="76"/>
    </row>
    <row r="1066" spans="1:34" s="65" customFormat="1" ht="12" x14ac:dyDescent="0.2">
      <c r="A1066" s="79"/>
      <c r="B1066" s="83"/>
      <c r="C1066" s="421" t="s">
        <v>135</v>
      </c>
      <c r="D1066" s="421"/>
      <c r="E1066" s="421"/>
      <c r="F1066" s="421"/>
      <c r="G1066" s="421"/>
      <c r="H1066" s="421"/>
      <c r="I1066" s="421"/>
      <c r="J1066" s="421"/>
      <c r="K1066" s="421"/>
      <c r="L1066" s="82">
        <v>14.24</v>
      </c>
      <c r="M1066" s="96"/>
      <c r="N1066" s="80"/>
      <c r="V1066" s="94"/>
      <c r="W1066" s="76"/>
      <c r="X1066" s="76"/>
      <c r="AC1066" s="76"/>
      <c r="AE1066" s="93"/>
      <c r="AF1066" s="76"/>
      <c r="AG1066" s="66" t="s">
        <v>135</v>
      </c>
      <c r="AH1066" s="76"/>
    </row>
    <row r="1067" spans="1:34" s="65" customFormat="1" ht="12" x14ac:dyDescent="0.2">
      <c r="A1067" s="79"/>
      <c r="B1067" s="83"/>
      <c r="C1067" s="421" t="s">
        <v>134</v>
      </c>
      <c r="D1067" s="421"/>
      <c r="E1067" s="421"/>
      <c r="F1067" s="421"/>
      <c r="G1067" s="421"/>
      <c r="H1067" s="421"/>
      <c r="I1067" s="421"/>
      <c r="J1067" s="421"/>
      <c r="K1067" s="421"/>
      <c r="L1067" s="82">
        <v>0.22</v>
      </c>
      <c r="M1067" s="96"/>
      <c r="N1067" s="80"/>
      <c r="V1067" s="94"/>
      <c r="W1067" s="76"/>
      <c r="X1067" s="76"/>
      <c r="AC1067" s="76"/>
      <c r="AE1067" s="93"/>
      <c r="AF1067" s="76"/>
      <c r="AG1067" s="66" t="s">
        <v>134</v>
      </c>
      <c r="AH1067" s="76"/>
    </row>
    <row r="1068" spans="1:34" s="65" customFormat="1" ht="12" x14ac:dyDescent="0.2">
      <c r="A1068" s="79"/>
      <c r="B1068" s="83"/>
      <c r="C1068" s="421" t="s">
        <v>99</v>
      </c>
      <c r="D1068" s="421"/>
      <c r="E1068" s="421"/>
      <c r="F1068" s="421"/>
      <c r="G1068" s="421"/>
      <c r="H1068" s="421"/>
      <c r="I1068" s="421"/>
      <c r="J1068" s="421"/>
      <c r="K1068" s="421"/>
      <c r="L1068" s="82">
        <v>473.2</v>
      </c>
      <c r="M1068" s="96"/>
      <c r="N1068" s="80"/>
      <c r="V1068" s="94"/>
      <c r="W1068" s="76"/>
      <c r="X1068" s="76"/>
      <c r="AC1068" s="76"/>
      <c r="AE1068" s="93"/>
      <c r="AF1068" s="76"/>
      <c r="AG1068" s="66" t="s">
        <v>99</v>
      </c>
      <c r="AH1068" s="76"/>
    </row>
    <row r="1069" spans="1:34" s="65" customFormat="1" ht="12" x14ac:dyDescent="0.2">
      <c r="A1069" s="79"/>
      <c r="B1069" s="83"/>
      <c r="C1069" s="421" t="s">
        <v>98</v>
      </c>
      <c r="D1069" s="421"/>
      <c r="E1069" s="421"/>
      <c r="F1069" s="421"/>
      <c r="G1069" s="421"/>
      <c r="H1069" s="421"/>
      <c r="I1069" s="421"/>
      <c r="J1069" s="421"/>
      <c r="K1069" s="421"/>
      <c r="L1069" s="82">
        <v>15.74</v>
      </c>
      <c r="M1069" s="96"/>
      <c r="N1069" s="80"/>
      <c r="V1069" s="94"/>
      <c r="W1069" s="76"/>
      <c r="X1069" s="76"/>
      <c r="AC1069" s="76"/>
      <c r="AE1069" s="93"/>
      <c r="AF1069" s="76"/>
      <c r="AG1069" s="66" t="s">
        <v>98</v>
      </c>
      <c r="AH1069" s="76"/>
    </row>
    <row r="1070" spans="1:34" s="65" customFormat="1" ht="12" x14ac:dyDescent="0.2">
      <c r="A1070" s="79"/>
      <c r="B1070" s="83"/>
      <c r="C1070" s="421" t="s">
        <v>97</v>
      </c>
      <c r="D1070" s="421"/>
      <c r="E1070" s="421"/>
      <c r="F1070" s="421"/>
      <c r="G1070" s="421"/>
      <c r="H1070" s="421"/>
      <c r="I1070" s="421"/>
      <c r="J1070" s="421"/>
      <c r="K1070" s="421"/>
      <c r="L1070" s="82">
        <v>7.78</v>
      </c>
      <c r="M1070" s="96"/>
      <c r="N1070" s="80"/>
      <c r="V1070" s="94"/>
      <c r="W1070" s="76"/>
      <c r="X1070" s="76"/>
      <c r="AC1070" s="76"/>
      <c r="AE1070" s="93"/>
      <c r="AF1070" s="76"/>
      <c r="AG1070" s="66" t="s">
        <v>97</v>
      </c>
      <c r="AH1070" s="76"/>
    </row>
    <row r="1071" spans="1:34" s="65" customFormat="1" ht="12" x14ac:dyDescent="0.2">
      <c r="A1071" s="79"/>
      <c r="B1071" s="83"/>
      <c r="C1071" s="421" t="s">
        <v>104</v>
      </c>
      <c r="D1071" s="421"/>
      <c r="E1071" s="421"/>
      <c r="F1071" s="421"/>
      <c r="G1071" s="421"/>
      <c r="H1071" s="421"/>
      <c r="I1071" s="421"/>
      <c r="J1071" s="421"/>
      <c r="K1071" s="421"/>
      <c r="L1071" s="82">
        <v>5154.58</v>
      </c>
      <c r="M1071" s="96"/>
      <c r="N1071" s="80"/>
      <c r="V1071" s="94"/>
      <c r="W1071" s="76"/>
      <c r="X1071" s="76"/>
      <c r="AC1071" s="76"/>
      <c r="AE1071" s="93"/>
      <c r="AF1071" s="76"/>
      <c r="AG1071" s="66" t="s">
        <v>104</v>
      </c>
      <c r="AH1071" s="76"/>
    </row>
    <row r="1072" spans="1:34" s="65" customFormat="1" ht="12" x14ac:dyDescent="0.2">
      <c r="A1072" s="79"/>
      <c r="B1072" s="83"/>
      <c r="C1072" s="421" t="s">
        <v>103</v>
      </c>
      <c r="D1072" s="421"/>
      <c r="E1072" s="421"/>
      <c r="F1072" s="421"/>
      <c r="G1072" s="421"/>
      <c r="H1072" s="421"/>
      <c r="I1072" s="421"/>
      <c r="J1072" s="421"/>
      <c r="K1072" s="421"/>
      <c r="L1072" s="82"/>
      <c r="M1072" s="96"/>
      <c r="N1072" s="80"/>
      <c r="V1072" s="94"/>
      <c r="W1072" s="76"/>
      <c r="X1072" s="76"/>
      <c r="AC1072" s="76"/>
      <c r="AE1072" s="93"/>
      <c r="AF1072" s="76"/>
      <c r="AG1072" s="66" t="s">
        <v>103</v>
      </c>
      <c r="AH1072" s="76"/>
    </row>
    <row r="1073" spans="1:34" s="65" customFormat="1" ht="12" x14ac:dyDescent="0.2">
      <c r="A1073" s="79"/>
      <c r="B1073" s="83"/>
      <c r="C1073" s="421" t="s">
        <v>102</v>
      </c>
      <c r="D1073" s="421"/>
      <c r="E1073" s="421"/>
      <c r="F1073" s="421"/>
      <c r="G1073" s="421"/>
      <c r="H1073" s="421"/>
      <c r="I1073" s="421"/>
      <c r="J1073" s="421"/>
      <c r="K1073" s="421"/>
      <c r="L1073" s="82">
        <v>635.26</v>
      </c>
      <c r="M1073" s="96"/>
      <c r="N1073" s="80"/>
      <c r="V1073" s="94"/>
      <c r="W1073" s="76"/>
      <c r="X1073" s="76"/>
      <c r="AC1073" s="76"/>
      <c r="AE1073" s="93"/>
      <c r="AF1073" s="76"/>
      <c r="AG1073" s="66" t="s">
        <v>102</v>
      </c>
      <c r="AH1073" s="76"/>
    </row>
    <row r="1074" spans="1:34" s="65" customFormat="1" ht="12" x14ac:dyDescent="0.2">
      <c r="A1074" s="79"/>
      <c r="B1074" s="83"/>
      <c r="C1074" s="421" t="s">
        <v>99</v>
      </c>
      <c r="D1074" s="421"/>
      <c r="E1074" s="421"/>
      <c r="F1074" s="421"/>
      <c r="G1074" s="421"/>
      <c r="H1074" s="421"/>
      <c r="I1074" s="421"/>
      <c r="J1074" s="421"/>
      <c r="K1074" s="421"/>
      <c r="L1074" s="82">
        <v>3636.32</v>
      </c>
      <c r="M1074" s="96"/>
      <c r="N1074" s="80"/>
      <c r="V1074" s="94"/>
      <c r="W1074" s="76"/>
      <c r="X1074" s="76"/>
      <c r="AC1074" s="76"/>
      <c r="AE1074" s="93"/>
      <c r="AF1074" s="76"/>
      <c r="AG1074" s="66" t="s">
        <v>99</v>
      </c>
      <c r="AH1074" s="76"/>
    </row>
    <row r="1075" spans="1:34" s="65" customFormat="1" ht="12" x14ac:dyDescent="0.2">
      <c r="A1075" s="79"/>
      <c r="B1075" s="83"/>
      <c r="C1075" s="421" t="s">
        <v>98</v>
      </c>
      <c r="D1075" s="421"/>
      <c r="E1075" s="421"/>
      <c r="F1075" s="421"/>
      <c r="G1075" s="421"/>
      <c r="H1075" s="421"/>
      <c r="I1075" s="421"/>
      <c r="J1075" s="421"/>
      <c r="K1075" s="421"/>
      <c r="L1075" s="82">
        <v>597.14</v>
      </c>
      <c r="M1075" s="96"/>
      <c r="N1075" s="80"/>
      <c r="V1075" s="94"/>
      <c r="W1075" s="76"/>
      <c r="X1075" s="76"/>
      <c r="AC1075" s="76"/>
      <c r="AE1075" s="93"/>
      <c r="AF1075" s="76"/>
      <c r="AG1075" s="66" t="s">
        <v>98</v>
      </c>
      <c r="AH1075" s="76"/>
    </row>
    <row r="1076" spans="1:34" s="65" customFormat="1" ht="12" x14ac:dyDescent="0.2">
      <c r="A1076" s="79"/>
      <c r="B1076" s="83"/>
      <c r="C1076" s="421" t="s">
        <v>97</v>
      </c>
      <c r="D1076" s="421"/>
      <c r="E1076" s="421"/>
      <c r="F1076" s="421"/>
      <c r="G1076" s="421"/>
      <c r="H1076" s="421"/>
      <c r="I1076" s="421"/>
      <c r="J1076" s="421"/>
      <c r="K1076" s="421"/>
      <c r="L1076" s="82">
        <v>285.86</v>
      </c>
      <c r="M1076" s="96"/>
      <c r="N1076" s="80"/>
      <c r="V1076" s="94"/>
      <c r="W1076" s="76"/>
      <c r="X1076" s="76"/>
      <c r="AC1076" s="76"/>
      <c r="AE1076" s="93"/>
      <c r="AF1076" s="76"/>
      <c r="AG1076" s="66" t="s">
        <v>97</v>
      </c>
      <c r="AH1076" s="76"/>
    </row>
    <row r="1077" spans="1:34" s="65" customFormat="1" ht="12" x14ac:dyDescent="0.2">
      <c r="A1077" s="79"/>
      <c r="B1077" s="83"/>
      <c r="C1077" s="421" t="s">
        <v>96</v>
      </c>
      <c r="D1077" s="421"/>
      <c r="E1077" s="421"/>
      <c r="F1077" s="421"/>
      <c r="G1077" s="421"/>
      <c r="H1077" s="421"/>
      <c r="I1077" s="421"/>
      <c r="J1077" s="421"/>
      <c r="K1077" s="421"/>
      <c r="L1077" s="82">
        <v>651.29999999999995</v>
      </c>
      <c r="M1077" s="96"/>
      <c r="N1077" s="80"/>
      <c r="V1077" s="94"/>
      <c r="W1077" s="76"/>
      <c r="X1077" s="76"/>
      <c r="AC1077" s="76"/>
      <c r="AE1077" s="93"/>
      <c r="AF1077" s="76"/>
      <c r="AG1077" s="66" t="s">
        <v>96</v>
      </c>
      <c r="AH1077" s="76"/>
    </row>
    <row r="1078" spans="1:34" s="65" customFormat="1" ht="12" x14ac:dyDescent="0.2">
      <c r="A1078" s="79"/>
      <c r="B1078" s="83"/>
      <c r="C1078" s="421" t="s">
        <v>95</v>
      </c>
      <c r="D1078" s="421"/>
      <c r="E1078" s="421"/>
      <c r="F1078" s="421"/>
      <c r="G1078" s="421"/>
      <c r="H1078" s="421"/>
      <c r="I1078" s="421"/>
      <c r="J1078" s="421"/>
      <c r="K1078" s="421"/>
      <c r="L1078" s="82">
        <v>612.88</v>
      </c>
      <c r="M1078" s="96"/>
      <c r="N1078" s="80"/>
      <c r="V1078" s="94"/>
      <c r="W1078" s="76"/>
      <c r="X1078" s="76"/>
      <c r="AC1078" s="76"/>
      <c r="AE1078" s="93"/>
      <c r="AF1078" s="76"/>
      <c r="AG1078" s="66" t="s">
        <v>95</v>
      </c>
      <c r="AH1078" s="76"/>
    </row>
    <row r="1079" spans="1:34" s="65" customFormat="1" ht="12" x14ac:dyDescent="0.2">
      <c r="A1079" s="79"/>
      <c r="B1079" s="83"/>
      <c r="C1079" s="421" t="s">
        <v>94</v>
      </c>
      <c r="D1079" s="421"/>
      <c r="E1079" s="421"/>
      <c r="F1079" s="421"/>
      <c r="G1079" s="421"/>
      <c r="H1079" s="421"/>
      <c r="I1079" s="421"/>
      <c r="J1079" s="421"/>
      <c r="K1079" s="421"/>
      <c r="L1079" s="82">
        <v>293.64</v>
      </c>
      <c r="M1079" s="96"/>
      <c r="N1079" s="80"/>
      <c r="V1079" s="94"/>
      <c r="W1079" s="76"/>
      <c r="X1079" s="76"/>
      <c r="AC1079" s="76"/>
      <c r="AE1079" s="93"/>
      <c r="AF1079" s="76"/>
      <c r="AG1079" s="66" t="s">
        <v>94</v>
      </c>
      <c r="AH1079" s="76"/>
    </row>
    <row r="1080" spans="1:34" s="65" customFormat="1" ht="12" x14ac:dyDescent="0.2">
      <c r="A1080" s="79"/>
      <c r="B1080" s="75"/>
      <c r="C1080" s="424" t="s">
        <v>249</v>
      </c>
      <c r="D1080" s="424"/>
      <c r="E1080" s="424"/>
      <c r="F1080" s="424"/>
      <c r="G1080" s="424"/>
      <c r="H1080" s="424"/>
      <c r="I1080" s="424"/>
      <c r="J1080" s="424"/>
      <c r="K1080" s="424"/>
      <c r="L1080" s="73">
        <v>5681.36</v>
      </c>
      <c r="M1080" s="72"/>
      <c r="N1080" s="95"/>
      <c r="V1080" s="94"/>
      <c r="W1080" s="76"/>
      <c r="X1080" s="76"/>
      <c r="AC1080" s="76"/>
      <c r="AE1080" s="93"/>
      <c r="AF1080" s="76"/>
      <c r="AH1080" s="76" t="s">
        <v>249</v>
      </c>
    </row>
    <row r="1081" spans="1:34" s="65" customFormat="1" ht="12" x14ac:dyDescent="0.2">
      <c r="A1081" s="425" t="s">
        <v>248</v>
      </c>
      <c r="B1081" s="426"/>
      <c r="C1081" s="426"/>
      <c r="D1081" s="426"/>
      <c r="E1081" s="426"/>
      <c r="F1081" s="426"/>
      <c r="G1081" s="426"/>
      <c r="H1081" s="426"/>
      <c r="I1081" s="426"/>
      <c r="J1081" s="426"/>
      <c r="K1081" s="426"/>
      <c r="L1081" s="426"/>
      <c r="M1081" s="426"/>
      <c r="N1081" s="427"/>
      <c r="V1081" s="94" t="s">
        <v>248</v>
      </c>
      <c r="W1081" s="76"/>
      <c r="X1081" s="76"/>
      <c r="AC1081" s="76"/>
      <c r="AE1081" s="93"/>
      <c r="AF1081" s="76"/>
      <c r="AH1081" s="76"/>
    </row>
    <row r="1082" spans="1:34" s="65" customFormat="1" ht="45" x14ac:dyDescent="0.2">
      <c r="A1082" s="104" t="s">
        <v>247</v>
      </c>
      <c r="B1082" s="103" t="s">
        <v>246</v>
      </c>
      <c r="C1082" s="422" t="s">
        <v>243</v>
      </c>
      <c r="D1082" s="422"/>
      <c r="E1082" s="422"/>
      <c r="F1082" s="101" t="s">
        <v>245</v>
      </c>
      <c r="G1082" s="101"/>
      <c r="H1082" s="101"/>
      <c r="I1082" s="101" t="s">
        <v>244</v>
      </c>
      <c r="J1082" s="102"/>
      <c r="K1082" s="101"/>
      <c r="L1082" s="102"/>
      <c r="M1082" s="101"/>
      <c r="N1082" s="100"/>
      <c r="V1082" s="94"/>
      <c r="W1082" s="76"/>
      <c r="X1082" s="76" t="s">
        <v>243</v>
      </c>
      <c r="AC1082" s="76"/>
      <c r="AE1082" s="93"/>
      <c r="AF1082" s="76"/>
      <c r="AH1082" s="76"/>
    </row>
    <row r="1083" spans="1:34" s="65" customFormat="1" ht="12" x14ac:dyDescent="0.2">
      <c r="A1083" s="106"/>
      <c r="B1083" s="105"/>
      <c r="C1083" s="421" t="s">
        <v>242</v>
      </c>
      <c r="D1083" s="421"/>
      <c r="E1083" s="421"/>
      <c r="F1083" s="421"/>
      <c r="G1083" s="421"/>
      <c r="H1083" s="421"/>
      <c r="I1083" s="421"/>
      <c r="J1083" s="421"/>
      <c r="K1083" s="421"/>
      <c r="L1083" s="421"/>
      <c r="M1083" s="421"/>
      <c r="N1083" s="423"/>
      <c r="V1083" s="94"/>
      <c r="W1083" s="76"/>
      <c r="X1083" s="76"/>
      <c r="Y1083" s="66" t="s">
        <v>242</v>
      </c>
      <c r="AC1083" s="76"/>
      <c r="AE1083" s="93"/>
      <c r="AF1083" s="76"/>
      <c r="AH1083" s="76"/>
    </row>
    <row r="1084" spans="1:34" s="65" customFormat="1" ht="22.5" x14ac:dyDescent="0.2">
      <c r="A1084" s="122"/>
      <c r="B1084" s="83" t="s">
        <v>186</v>
      </c>
      <c r="C1084" s="421" t="s">
        <v>185</v>
      </c>
      <c r="D1084" s="421"/>
      <c r="E1084" s="421"/>
      <c r="F1084" s="421"/>
      <c r="G1084" s="421"/>
      <c r="H1084" s="421"/>
      <c r="I1084" s="421"/>
      <c r="J1084" s="421"/>
      <c r="K1084" s="421"/>
      <c r="L1084" s="421"/>
      <c r="M1084" s="421"/>
      <c r="N1084" s="423"/>
      <c r="V1084" s="94"/>
      <c r="W1084" s="76"/>
      <c r="X1084" s="76"/>
      <c r="AC1084" s="76"/>
      <c r="AD1084" s="66" t="s">
        <v>185</v>
      </c>
      <c r="AE1084" s="93"/>
      <c r="AF1084" s="76"/>
      <c r="AH1084" s="76"/>
    </row>
    <row r="1085" spans="1:34" s="65" customFormat="1" ht="33.75" x14ac:dyDescent="0.2">
      <c r="A1085" s="122"/>
      <c r="B1085" s="83" t="s">
        <v>184</v>
      </c>
      <c r="C1085" s="421" t="s">
        <v>183</v>
      </c>
      <c r="D1085" s="421"/>
      <c r="E1085" s="421"/>
      <c r="F1085" s="421"/>
      <c r="G1085" s="421"/>
      <c r="H1085" s="421"/>
      <c r="I1085" s="421"/>
      <c r="J1085" s="421"/>
      <c r="K1085" s="421"/>
      <c r="L1085" s="421"/>
      <c r="M1085" s="421"/>
      <c r="N1085" s="423"/>
      <c r="V1085" s="94"/>
      <c r="W1085" s="76"/>
      <c r="X1085" s="76"/>
      <c r="AC1085" s="76"/>
      <c r="AD1085" s="66" t="s">
        <v>183</v>
      </c>
      <c r="AE1085" s="93"/>
      <c r="AF1085" s="76"/>
      <c r="AH1085" s="76"/>
    </row>
    <row r="1086" spans="1:34" s="65" customFormat="1" ht="12" x14ac:dyDescent="0.2">
      <c r="A1086" s="116"/>
      <c r="B1086" s="83" t="s">
        <v>168</v>
      </c>
      <c r="C1086" s="421" t="s">
        <v>181</v>
      </c>
      <c r="D1086" s="421"/>
      <c r="E1086" s="421"/>
      <c r="F1086" s="98"/>
      <c r="G1086" s="98"/>
      <c r="H1086" s="98"/>
      <c r="I1086" s="98"/>
      <c r="J1086" s="115">
        <v>233.07</v>
      </c>
      <c r="K1086" s="98" t="s">
        <v>182</v>
      </c>
      <c r="L1086" s="115">
        <v>298.06</v>
      </c>
      <c r="M1086" s="98" t="s">
        <v>176</v>
      </c>
      <c r="N1086" s="114">
        <v>5946</v>
      </c>
      <c r="V1086" s="94"/>
      <c r="W1086" s="76"/>
      <c r="X1086" s="76"/>
      <c r="Z1086" s="66" t="s">
        <v>181</v>
      </c>
      <c r="AC1086" s="76"/>
      <c r="AE1086" s="93"/>
      <c r="AF1086" s="76"/>
      <c r="AH1086" s="76"/>
    </row>
    <row r="1087" spans="1:34" s="65" customFormat="1" ht="12" x14ac:dyDescent="0.2">
      <c r="A1087" s="116"/>
      <c r="B1087" s="83" t="s">
        <v>180</v>
      </c>
      <c r="C1087" s="421" t="s">
        <v>179</v>
      </c>
      <c r="D1087" s="421"/>
      <c r="E1087" s="421"/>
      <c r="F1087" s="98"/>
      <c r="G1087" s="98"/>
      <c r="H1087" s="98"/>
      <c r="I1087" s="98"/>
      <c r="J1087" s="115">
        <v>211.69</v>
      </c>
      <c r="K1087" s="98" t="s">
        <v>177</v>
      </c>
      <c r="L1087" s="115">
        <v>294.26</v>
      </c>
      <c r="M1087" s="98"/>
      <c r="N1087" s="114"/>
      <c r="V1087" s="94"/>
      <c r="W1087" s="76"/>
      <c r="X1087" s="76"/>
      <c r="Z1087" s="66" t="s">
        <v>179</v>
      </c>
      <c r="AC1087" s="76"/>
      <c r="AE1087" s="93"/>
      <c r="AF1087" s="76"/>
      <c r="AH1087" s="76"/>
    </row>
    <row r="1088" spans="1:34" s="65" customFormat="1" ht="12" x14ac:dyDescent="0.2">
      <c r="A1088" s="116"/>
      <c r="B1088" s="83" t="s">
        <v>178</v>
      </c>
      <c r="C1088" s="421" t="s">
        <v>175</v>
      </c>
      <c r="D1088" s="421"/>
      <c r="E1088" s="421"/>
      <c r="F1088" s="98"/>
      <c r="G1088" s="98"/>
      <c r="H1088" s="98"/>
      <c r="I1088" s="98"/>
      <c r="J1088" s="115">
        <v>3.15</v>
      </c>
      <c r="K1088" s="98" t="s">
        <v>177</v>
      </c>
      <c r="L1088" s="115">
        <v>4.38</v>
      </c>
      <c r="M1088" s="98" t="s">
        <v>176</v>
      </c>
      <c r="N1088" s="114">
        <v>87</v>
      </c>
      <c r="V1088" s="94"/>
      <c r="W1088" s="76"/>
      <c r="X1088" s="76"/>
      <c r="Z1088" s="66" t="s">
        <v>175</v>
      </c>
      <c r="AC1088" s="76"/>
      <c r="AE1088" s="93"/>
      <c r="AF1088" s="76"/>
      <c r="AH1088" s="76"/>
    </row>
    <row r="1089" spans="1:34" s="65" customFormat="1" ht="12" x14ac:dyDescent="0.2">
      <c r="A1089" s="116"/>
      <c r="B1089" s="83" t="s">
        <v>174</v>
      </c>
      <c r="C1089" s="421" t="s">
        <v>173</v>
      </c>
      <c r="D1089" s="421"/>
      <c r="E1089" s="421"/>
      <c r="F1089" s="98"/>
      <c r="G1089" s="98"/>
      <c r="H1089" s="98"/>
      <c r="I1089" s="98"/>
      <c r="J1089" s="115">
        <v>6571.24</v>
      </c>
      <c r="K1089" s="98"/>
      <c r="L1089" s="115">
        <v>6089.57</v>
      </c>
      <c r="M1089" s="98"/>
      <c r="N1089" s="114"/>
      <c r="V1089" s="94"/>
      <c r="W1089" s="76"/>
      <c r="X1089" s="76"/>
      <c r="Z1089" s="66" t="s">
        <v>173</v>
      </c>
      <c r="AC1089" s="76"/>
      <c r="AE1089" s="93"/>
      <c r="AF1089" s="76"/>
      <c r="AH1089" s="76"/>
    </row>
    <row r="1090" spans="1:34" s="65" customFormat="1" ht="12" x14ac:dyDescent="0.2">
      <c r="A1090" s="116"/>
      <c r="B1090" s="83"/>
      <c r="C1090" s="421" t="s">
        <v>163</v>
      </c>
      <c r="D1090" s="421"/>
      <c r="E1090" s="421"/>
      <c r="F1090" s="98" t="s">
        <v>162</v>
      </c>
      <c r="G1090" s="98" t="s">
        <v>241</v>
      </c>
      <c r="H1090" s="98" t="s">
        <v>165</v>
      </c>
      <c r="I1090" s="98" t="s">
        <v>240</v>
      </c>
      <c r="J1090" s="115"/>
      <c r="K1090" s="98"/>
      <c r="L1090" s="115"/>
      <c r="M1090" s="98"/>
      <c r="N1090" s="114"/>
      <c r="V1090" s="94"/>
      <c r="W1090" s="76"/>
      <c r="X1090" s="76"/>
      <c r="AA1090" s="66" t="s">
        <v>163</v>
      </c>
      <c r="AC1090" s="76"/>
      <c r="AE1090" s="93"/>
      <c r="AF1090" s="76"/>
      <c r="AH1090" s="76"/>
    </row>
    <row r="1091" spans="1:34" s="65" customFormat="1" ht="12" x14ac:dyDescent="0.2">
      <c r="A1091" s="116"/>
      <c r="B1091" s="83"/>
      <c r="C1091" s="421" t="s">
        <v>158</v>
      </c>
      <c r="D1091" s="421"/>
      <c r="E1091" s="421"/>
      <c r="F1091" s="98" t="s">
        <v>162</v>
      </c>
      <c r="G1091" s="98" t="s">
        <v>239</v>
      </c>
      <c r="H1091" s="98" t="s">
        <v>160</v>
      </c>
      <c r="I1091" s="98" t="s">
        <v>238</v>
      </c>
      <c r="J1091" s="115"/>
      <c r="K1091" s="98"/>
      <c r="L1091" s="115"/>
      <c r="M1091" s="98"/>
      <c r="N1091" s="114"/>
      <c r="V1091" s="94"/>
      <c r="W1091" s="76"/>
      <c r="X1091" s="76"/>
      <c r="AA1091" s="66" t="s">
        <v>158</v>
      </c>
      <c r="AC1091" s="76"/>
      <c r="AE1091" s="93"/>
      <c r="AF1091" s="76"/>
      <c r="AH1091" s="76"/>
    </row>
    <row r="1092" spans="1:34" s="65" customFormat="1" ht="12" x14ac:dyDescent="0.2">
      <c r="A1092" s="116"/>
      <c r="B1092" s="83"/>
      <c r="C1092" s="429" t="s">
        <v>157</v>
      </c>
      <c r="D1092" s="429"/>
      <c r="E1092" s="429"/>
      <c r="F1092" s="113"/>
      <c r="G1092" s="113"/>
      <c r="H1092" s="113"/>
      <c r="I1092" s="113"/>
      <c r="J1092" s="118">
        <v>7016</v>
      </c>
      <c r="K1092" s="113"/>
      <c r="L1092" s="118">
        <v>6681.89</v>
      </c>
      <c r="M1092" s="113"/>
      <c r="N1092" s="117"/>
      <c r="V1092" s="94"/>
      <c r="W1092" s="76"/>
      <c r="X1092" s="76"/>
      <c r="AB1092" s="66" t="s">
        <v>157</v>
      </c>
      <c r="AC1092" s="76"/>
      <c r="AE1092" s="93"/>
      <c r="AF1092" s="76"/>
      <c r="AH1092" s="76"/>
    </row>
    <row r="1093" spans="1:34" s="65" customFormat="1" ht="12" x14ac:dyDescent="0.2">
      <c r="A1093" s="116"/>
      <c r="B1093" s="83"/>
      <c r="C1093" s="421" t="s">
        <v>156</v>
      </c>
      <c r="D1093" s="421"/>
      <c r="E1093" s="421"/>
      <c r="F1093" s="98"/>
      <c r="G1093" s="98"/>
      <c r="H1093" s="98"/>
      <c r="I1093" s="98"/>
      <c r="J1093" s="115"/>
      <c r="K1093" s="98"/>
      <c r="L1093" s="115">
        <v>302.44</v>
      </c>
      <c r="M1093" s="98"/>
      <c r="N1093" s="114">
        <v>6033</v>
      </c>
      <c r="V1093" s="94"/>
      <c r="W1093" s="76"/>
      <c r="X1093" s="76"/>
      <c r="AA1093" s="66" t="s">
        <v>156</v>
      </c>
      <c r="AC1093" s="76"/>
      <c r="AE1093" s="93"/>
      <c r="AF1093" s="76"/>
      <c r="AH1093" s="76"/>
    </row>
    <row r="1094" spans="1:34" s="65" customFormat="1" ht="33.75" x14ac:dyDescent="0.2">
      <c r="A1094" s="116"/>
      <c r="B1094" s="83" t="s">
        <v>201</v>
      </c>
      <c r="C1094" s="421" t="s">
        <v>198</v>
      </c>
      <c r="D1094" s="421"/>
      <c r="E1094" s="421"/>
      <c r="F1094" s="98" t="s">
        <v>149</v>
      </c>
      <c r="G1094" s="98" t="s">
        <v>200</v>
      </c>
      <c r="H1094" s="98" t="s">
        <v>153</v>
      </c>
      <c r="I1094" s="98" t="s">
        <v>199</v>
      </c>
      <c r="J1094" s="115"/>
      <c r="K1094" s="98"/>
      <c r="L1094" s="115">
        <v>296.69</v>
      </c>
      <c r="M1094" s="98"/>
      <c r="N1094" s="114">
        <v>5918</v>
      </c>
      <c r="V1094" s="94"/>
      <c r="W1094" s="76"/>
      <c r="X1094" s="76"/>
      <c r="AA1094" s="66" t="s">
        <v>198</v>
      </c>
      <c r="AC1094" s="76"/>
      <c r="AE1094" s="93"/>
      <c r="AF1094" s="76"/>
      <c r="AH1094" s="76"/>
    </row>
    <row r="1095" spans="1:34" s="65" customFormat="1" ht="33.75" x14ac:dyDescent="0.2">
      <c r="A1095" s="116"/>
      <c r="B1095" s="83" t="s">
        <v>197</v>
      </c>
      <c r="C1095" s="421" t="s">
        <v>194</v>
      </c>
      <c r="D1095" s="421"/>
      <c r="E1095" s="421"/>
      <c r="F1095" s="98" t="s">
        <v>149</v>
      </c>
      <c r="G1095" s="98" t="s">
        <v>196</v>
      </c>
      <c r="H1095" s="98" t="s">
        <v>147</v>
      </c>
      <c r="I1095" s="98" t="s">
        <v>195</v>
      </c>
      <c r="J1095" s="115"/>
      <c r="K1095" s="98"/>
      <c r="L1095" s="115">
        <v>146.53</v>
      </c>
      <c r="M1095" s="98"/>
      <c r="N1095" s="114">
        <v>2923</v>
      </c>
      <c r="V1095" s="94"/>
      <c r="W1095" s="76"/>
      <c r="X1095" s="76"/>
      <c r="AA1095" s="66" t="s">
        <v>194</v>
      </c>
      <c r="AC1095" s="76"/>
      <c r="AE1095" s="93"/>
      <c r="AF1095" s="76"/>
      <c r="AH1095" s="76"/>
    </row>
    <row r="1096" spans="1:34" s="65" customFormat="1" ht="12" x14ac:dyDescent="0.2">
      <c r="A1096" s="112"/>
      <c r="B1096" s="74"/>
      <c r="C1096" s="422" t="s">
        <v>144</v>
      </c>
      <c r="D1096" s="422"/>
      <c r="E1096" s="422"/>
      <c r="F1096" s="101"/>
      <c r="G1096" s="101"/>
      <c r="H1096" s="101"/>
      <c r="I1096" s="101"/>
      <c r="J1096" s="102"/>
      <c r="K1096" s="101"/>
      <c r="L1096" s="102">
        <v>7125.11</v>
      </c>
      <c r="M1096" s="113"/>
      <c r="N1096" s="100"/>
      <c r="V1096" s="94"/>
      <c r="W1096" s="76"/>
      <c r="X1096" s="76"/>
      <c r="AC1096" s="76" t="s">
        <v>144</v>
      </c>
      <c r="AE1096" s="93"/>
      <c r="AF1096" s="76"/>
      <c r="AH1096" s="76"/>
    </row>
    <row r="1097" spans="1:34" s="65" customFormat="1" ht="22.5" x14ac:dyDescent="0.2">
      <c r="A1097" s="104" t="s">
        <v>237</v>
      </c>
      <c r="B1097" s="103" t="s">
        <v>236</v>
      </c>
      <c r="C1097" s="422" t="s">
        <v>233</v>
      </c>
      <c r="D1097" s="422"/>
      <c r="E1097" s="422"/>
      <c r="F1097" s="101" t="s">
        <v>235</v>
      </c>
      <c r="G1097" s="101"/>
      <c r="H1097" s="101"/>
      <c r="I1097" s="101" t="s">
        <v>234</v>
      </c>
      <c r="J1097" s="102">
        <v>7.72</v>
      </c>
      <c r="K1097" s="101"/>
      <c r="L1097" s="102">
        <v>416.88</v>
      </c>
      <c r="M1097" s="101"/>
      <c r="N1097" s="100"/>
      <c r="V1097" s="94"/>
      <c r="W1097" s="76"/>
      <c r="X1097" s="76" t="s">
        <v>233</v>
      </c>
      <c r="AC1097" s="76"/>
      <c r="AE1097" s="93"/>
      <c r="AF1097" s="76"/>
      <c r="AH1097" s="76"/>
    </row>
    <row r="1098" spans="1:34" s="65" customFormat="1" ht="12" x14ac:dyDescent="0.2">
      <c r="A1098" s="112"/>
      <c r="B1098" s="74"/>
      <c r="C1098" s="111" t="s">
        <v>232</v>
      </c>
      <c r="D1098" s="110"/>
      <c r="E1098" s="110"/>
      <c r="F1098" s="99"/>
      <c r="G1098" s="99"/>
      <c r="H1098" s="99"/>
      <c r="I1098" s="99"/>
      <c r="J1098" s="109"/>
      <c r="K1098" s="99"/>
      <c r="L1098" s="109"/>
      <c r="M1098" s="108"/>
      <c r="N1098" s="107"/>
      <c r="V1098" s="94"/>
      <c r="W1098" s="76"/>
      <c r="X1098" s="76"/>
      <c r="AC1098" s="76"/>
      <c r="AE1098" s="93"/>
      <c r="AF1098" s="76"/>
      <c r="AH1098" s="76"/>
    </row>
    <row r="1099" spans="1:34" s="65" customFormat="1" ht="1.5" customHeight="1" x14ac:dyDescent="0.2">
      <c r="A1099" s="99"/>
      <c r="B1099" s="74"/>
      <c r="C1099" s="74"/>
      <c r="D1099" s="74"/>
      <c r="E1099" s="74"/>
      <c r="F1099" s="99"/>
      <c r="G1099" s="99"/>
      <c r="H1099" s="99"/>
      <c r="I1099" s="99"/>
      <c r="J1099" s="75"/>
      <c r="K1099" s="99"/>
      <c r="L1099" s="75"/>
      <c r="M1099" s="98"/>
      <c r="N1099" s="75"/>
      <c r="V1099" s="94"/>
      <c r="W1099" s="76"/>
      <c r="X1099" s="76"/>
      <c r="AC1099" s="76"/>
      <c r="AE1099" s="93"/>
      <c r="AF1099" s="76"/>
      <c r="AH1099" s="76"/>
    </row>
    <row r="1100" spans="1:34" s="65" customFormat="1" ht="12" x14ac:dyDescent="0.2">
      <c r="A1100" s="88"/>
      <c r="B1100" s="87"/>
      <c r="C1100" s="422" t="s">
        <v>231</v>
      </c>
      <c r="D1100" s="422"/>
      <c r="E1100" s="422"/>
      <c r="F1100" s="422"/>
      <c r="G1100" s="422"/>
      <c r="H1100" s="422"/>
      <c r="I1100" s="422"/>
      <c r="J1100" s="422"/>
      <c r="K1100" s="422"/>
      <c r="L1100" s="86"/>
      <c r="M1100" s="97"/>
      <c r="N1100" s="84"/>
      <c r="V1100" s="94"/>
      <c r="W1100" s="76"/>
      <c r="X1100" s="76"/>
      <c r="AC1100" s="76"/>
      <c r="AE1100" s="93"/>
      <c r="AF1100" s="76" t="s">
        <v>231</v>
      </c>
      <c r="AH1100" s="76"/>
    </row>
    <row r="1101" spans="1:34" s="65" customFormat="1" ht="12" x14ac:dyDescent="0.2">
      <c r="A1101" s="79"/>
      <c r="B1101" s="83"/>
      <c r="C1101" s="421" t="s">
        <v>120</v>
      </c>
      <c r="D1101" s="421"/>
      <c r="E1101" s="421"/>
      <c r="F1101" s="421"/>
      <c r="G1101" s="421"/>
      <c r="H1101" s="421"/>
      <c r="I1101" s="421"/>
      <c r="J1101" s="421"/>
      <c r="K1101" s="421"/>
      <c r="L1101" s="82">
        <v>7098.77</v>
      </c>
      <c r="M1101" s="96"/>
      <c r="N1101" s="80"/>
      <c r="V1101" s="94"/>
      <c r="W1101" s="76"/>
      <c r="X1101" s="76"/>
      <c r="AC1101" s="76"/>
      <c r="AE1101" s="93"/>
      <c r="AF1101" s="76"/>
      <c r="AG1101" s="66" t="s">
        <v>120</v>
      </c>
      <c r="AH1101" s="76"/>
    </row>
    <row r="1102" spans="1:34" s="65" customFormat="1" ht="12" x14ac:dyDescent="0.2">
      <c r="A1102" s="79"/>
      <c r="B1102" s="83"/>
      <c r="C1102" s="421" t="s">
        <v>103</v>
      </c>
      <c r="D1102" s="421"/>
      <c r="E1102" s="421"/>
      <c r="F1102" s="421"/>
      <c r="G1102" s="421"/>
      <c r="H1102" s="421"/>
      <c r="I1102" s="421"/>
      <c r="J1102" s="421"/>
      <c r="K1102" s="421"/>
      <c r="L1102" s="82"/>
      <c r="M1102" s="96"/>
      <c r="N1102" s="80"/>
      <c r="V1102" s="94"/>
      <c r="W1102" s="76"/>
      <c r="X1102" s="76"/>
      <c r="AC1102" s="76"/>
      <c r="AE1102" s="93"/>
      <c r="AF1102" s="76"/>
      <c r="AG1102" s="66" t="s">
        <v>103</v>
      </c>
      <c r="AH1102" s="76"/>
    </row>
    <row r="1103" spans="1:34" s="65" customFormat="1" ht="12" x14ac:dyDescent="0.2">
      <c r="A1103" s="79"/>
      <c r="B1103" s="83"/>
      <c r="C1103" s="421" t="s">
        <v>119</v>
      </c>
      <c r="D1103" s="421"/>
      <c r="E1103" s="421"/>
      <c r="F1103" s="421"/>
      <c r="G1103" s="421"/>
      <c r="H1103" s="421"/>
      <c r="I1103" s="421"/>
      <c r="J1103" s="421"/>
      <c r="K1103" s="421"/>
      <c r="L1103" s="82">
        <v>298.06</v>
      </c>
      <c r="M1103" s="96"/>
      <c r="N1103" s="80"/>
      <c r="V1103" s="94"/>
      <c r="W1103" s="76"/>
      <c r="X1103" s="76"/>
      <c r="AC1103" s="76"/>
      <c r="AE1103" s="93"/>
      <c r="AF1103" s="76"/>
      <c r="AG1103" s="66" t="s">
        <v>119</v>
      </c>
      <c r="AH1103" s="76"/>
    </row>
    <row r="1104" spans="1:34" s="65" customFormat="1" ht="12" x14ac:dyDescent="0.2">
      <c r="A1104" s="79"/>
      <c r="B1104" s="83"/>
      <c r="C1104" s="421" t="s">
        <v>118</v>
      </c>
      <c r="D1104" s="421"/>
      <c r="E1104" s="421"/>
      <c r="F1104" s="421"/>
      <c r="G1104" s="421"/>
      <c r="H1104" s="421"/>
      <c r="I1104" s="421"/>
      <c r="J1104" s="421"/>
      <c r="K1104" s="421"/>
      <c r="L1104" s="82">
        <v>294.26</v>
      </c>
      <c r="M1104" s="96"/>
      <c r="N1104" s="80"/>
      <c r="V1104" s="94"/>
      <c r="W1104" s="76"/>
      <c r="X1104" s="76"/>
      <c r="AC1104" s="76"/>
      <c r="AE1104" s="93"/>
      <c r="AF1104" s="76"/>
      <c r="AG1104" s="66" t="s">
        <v>118</v>
      </c>
      <c r="AH1104" s="76"/>
    </row>
    <row r="1105" spans="1:34" s="65" customFormat="1" ht="12" x14ac:dyDescent="0.2">
      <c r="A1105" s="79"/>
      <c r="B1105" s="83"/>
      <c r="C1105" s="421" t="s">
        <v>117</v>
      </c>
      <c r="D1105" s="421"/>
      <c r="E1105" s="421"/>
      <c r="F1105" s="421"/>
      <c r="G1105" s="421"/>
      <c r="H1105" s="421"/>
      <c r="I1105" s="421"/>
      <c r="J1105" s="421"/>
      <c r="K1105" s="421"/>
      <c r="L1105" s="82">
        <v>4.38</v>
      </c>
      <c r="M1105" s="96"/>
      <c r="N1105" s="80"/>
      <c r="V1105" s="94"/>
      <c r="W1105" s="76"/>
      <c r="X1105" s="76"/>
      <c r="AC1105" s="76"/>
      <c r="AE1105" s="93"/>
      <c r="AF1105" s="76"/>
      <c r="AG1105" s="66" t="s">
        <v>117</v>
      </c>
      <c r="AH1105" s="76"/>
    </row>
    <row r="1106" spans="1:34" s="65" customFormat="1" ht="12" x14ac:dyDescent="0.2">
      <c r="A1106" s="79"/>
      <c r="B1106" s="83"/>
      <c r="C1106" s="421" t="s">
        <v>116</v>
      </c>
      <c r="D1106" s="421"/>
      <c r="E1106" s="421"/>
      <c r="F1106" s="421"/>
      <c r="G1106" s="421"/>
      <c r="H1106" s="421"/>
      <c r="I1106" s="421"/>
      <c r="J1106" s="421"/>
      <c r="K1106" s="421"/>
      <c r="L1106" s="82">
        <v>6506.45</v>
      </c>
      <c r="M1106" s="96"/>
      <c r="N1106" s="80"/>
      <c r="V1106" s="94"/>
      <c r="W1106" s="76"/>
      <c r="X1106" s="76"/>
      <c r="AC1106" s="76"/>
      <c r="AE1106" s="93"/>
      <c r="AF1106" s="76"/>
      <c r="AG1106" s="66" t="s">
        <v>116</v>
      </c>
      <c r="AH1106" s="76"/>
    </row>
    <row r="1107" spans="1:34" s="65" customFormat="1" ht="12" x14ac:dyDescent="0.2">
      <c r="A1107" s="79"/>
      <c r="B1107" s="83"/>
      <c r="C1107" s="421" t="s">
        <v>115</v>
      </c>
      <c r="D1107" s="421"/>
      <c r="E1107" s="421"/>
      <c r="F1107" s="421"/>
      <c r="G1107" s="421"/>
      <c r="H1107" s="421"/>
      <c r="I1107" s="421"/>
      <c r="J1107" s="421"/>
      <c r="K1107" s="421"/>
      <c r="L1107" s="82">
        <v>7541.99</v>
      </c>
      <c r="M1107" s="96"/>
      <c r="N1107" s="80"/>
      <c r="V1107" s="94"/>
      <c r="W1107" s="76"/>
      <c r="X1107" s="76"/>
      <c r="AC1107" s="76"/>
      <c r="AE1107" s="93"/>
      <c r="AF1107" s="76"/>
      <c r="AG1107" s="66" t="s">
        <v>115</v>
      </c>
      <c r="AH1107" s="76"/>
    </row>
    <row r="1108" spans="1:34" s="65" customFormat="1" ht="12" x14ac:dyDescent="0.2">
      <c r="A1108" s="79"/>
      <c r="B1108" s="83"/>
      <c r="C1108" s="421" t="s">
        <v>103</v>
      </c>
      <c r="D1108" s="421"/>
      <c r="E1108" s="421"/>
      <c r="F1108" s="421"/>
      <c r="G1108" s="421"/>
      <c r="H1108" s="421"/>
      <c r="I1108" s="421"/>
      <c r="J1108" s="421"/>
      <c r="K1108" s="421"/>
      <c r="L1108" s="82"/>
      <c r="M1108" s="96"/>
      <c r="N1108" s="80"/>
      <c r="V1108" s="94"/>
      <c r="W1108" s="76"/>
      <c r="X1108" s="76"/>
      <c r="AC1108" s="76"/>
      <c r="AE1108" s="93"/>
      <c r="AF1108" s="76"/>
      <c r="AG1108" s="66" t="s">
        <v>103</v>
      </c>
      <c r="AH1108" s="76"/>
    </row>
    <row r="1109" spans="1:34" s="65" customFormat="1" ht="12" x14ac:dyDescent="0.2">
      <c r="A1109" s="79"/>
      <c r="B1109" s="83"/>
      <c r="C1109" s="421" t="s">
        <v>102</v>
      </c>
      <c r="D1109" s="421"/>
      <c r="E1109" s="421"/>
      <c r="F1109" s="421"/>
      <c r="G1109" s="421"/>
      <c r="H1109" s="421"/>
      <c r="I1109" s="421"/>
      <c r="J1109" s="421"/>
      <c r="K1109" s="421"/>
      <c r="L1109" s="82">
        <v>298.06</v>
      </c>
      <c r="M1109" s="96"/>
      <c r="N1109" s="80"/>
      <c r="V1109" s="94"/>
      <c r="W1109" s="76"/>
      <c r="X1109" s="76"/>
      <c r="AC1109" s="76"/>
      <c r="AE1109" s="93"/>
      <c r="AF1109" s="76"/>
      <c r="AG1109" s="66" t="s">
        <v>102</v>
      </c>
      <c r="AH1109" s="76"/>
    </row>
    <row r="1110" spans="1:34" s="65" customFormat="1" ht="12" x14ac:dyDescent="0.2">
      <c r="A1110" s="79"/>
      <c r="B1110" s="83"/>
      <c r="C1110" s="421" t="s">
        <v>135</v>
      </c>
      <c r="D1110" s="421"/>
      <c r="E1110" s="421"/>
      <c r="F1110" s="421"/>
      <c r="G1110" s="421"/>
      <c r="H1110" s="421"/>
      <c r="I1110" s="421"/>
      <c r="J1110" s="421"/>
      <c r="K1110" s="421"/>
      <c r="L1110" s="82">
        <v>294.26</v>
      </c>
      <c r="M1110" s="96"/>
      <c r="N1110" s="80"/>
      <c r="V1110" s="94"/>
      <c r="W1110" s="76"/>
      <c r="X1110" s="76"/>
      <c r="AC1110" s="76"/>
      <c r="AE1110" s="93"/>
      <c r="AF1110" s="76"/>
      <c r="AG1110" s="66" t="s">
        <v>135</v>
      </c>
      <c r="AH1110" s="76"/>
    </row>
    <row r="1111" spans="1:34" s="65" customFormat="1" ht="12" x14ac:dyDescent="0.2">
      <c r="A1111" s="79"/>
      <c r="B1111" s="83"/>
      <c r="C1111" s="421" t="s">
        <v>134</v>
      </c>
      <c r="D1111" s="421"/>
      <c r="E1111" s="421"/>
      <c r="F1111" s="421"/>
      <c r="G1111" s="421"/>
      <c r="H1111" s="421"/>
      <c r="I1111" s="421"/>
      <c r="J1111" s="421"/>
      <c r="K1111" s="421"/>
      <c r="L1111" s="82">
        <v>4.38</v>
      </c>
      <c r="M1111" s="96"/>
      <c r="N1111" s="80"/>
      <c r="V1111" s="94"/>
      <c r="W1111" s="76"/>
      <c r="X1111" s="76"/>
      <c r="AC1111" s="76"/>
      <c r="AE1111" s="93"/>
      <c r="AF1111" s="76"/>
      <c r="AG1111" s="66" t="s">
        <v>134</v>
      </c>
      <c r="AH1111" s="76"/>
    </row>
    <row r="1112" spans="1:34" s="65" customFormat="1" ht="12" x14ac:dyDescent="0.2">
      <c r="A1112" s="79"/>
      <c r="B1112" s="83"/>
      <c r="C1112" s="421" t="s">
        <v>99</v>
      </c>
      <c r="D1112" s="421"/>
      <c r="E1112" s="421"/>
      <c r="F1112" s="421"/>
      <c r="G1112" s="421"/>
      <c r="H1112" s="421"/>
      <c r="I1112" s="421"/>
      <c r="J1112" s="421"/>
      <c r="K1112" s="421"/>
      <c r="L1112" s="82">
        <v>6506.45</v>
      </c>
      <c r="M1112" s="96"/>
      <c r="N1112" s="80"/>
      <c r="V1112" s="94"/>
      <c r="W1112" s="76"/>
      <c r="X1112" s="76"/>
      <c r="AC1112" s="76"/>
      <c r="AE1112" s="93"/>
      <c r="AF1112" s="76"/>
      <c r="AG1112" s="66" t="s">
        <v>99</v>
      </c>
      <c r="AH1112" s="76"/>
    </row>
    <row r="1113" spans="1:34" s="65" customFormat="1" ht="12" x14ac:dyDescent="0.2">
      <c r="A1113" s="79"/>
      <c r="B1113" s="83"/>
      <c r="C1113" s="421" t="s">
        <v>98</v>
      </c>
      <c r="D1113" s="421"/>
      <c r="E1113" s="421"/>
      <c r="F1113" s="421"/>
      <c r="G1113" s="421"/>
      <c r="H1113" s="421"/>
      <c r="I1113" s="421"/>
      <c r="J1113" s="421"/>
      <c r="K1113" s="421"/>
      <c r="L1113" s="82">
        <v>296.69</v>
      </c>
      <c r="M1113" s="96"/>
      <c r="N1113" s="80"/>
      <c r="V1113" s="94"/>
      <c r="W1113" s="76"/>
      <c r="X1113" s="76"/>
      <c r="AC1113" s="76"/>
      <c r="AE1113" s="93"/>
      <c r="AF1113" s="76"/>
      <c r="AG1113" s="66" t="s">
        <v>98</v>
      </c>
      <c r="AH1113" s="76"/>
    </row>
    <row r="1114" spans="1:34" s="65" customFormat="1" ht="12" x14ac:dyDescent="0.2">
      <c r="A1114" s="79"/>
      <c r="B1114" s="83"/>
      <c r="C1114" s="421" t="s">
        <v>97</v>
      </c>
      <c r="D1114" s="421"/>
      <c r="E1114" s="421"/>
      <c r="F1114" s="421"/>
      <c r="G1114" s="421"/>
      <c r="H1114" s="421"/>
      <c r="I1114" s="421"/>
      <c r="J1114" s="421"/>
      <c r="K1114" s="421"/>
      <c r="L1114" s="82">
        <v>146.53</v>
      </c>
      <c r="M1114" s="96"/>
      <c r="N1114" s="80"/>
      <c r="V1114" s="94"/>
      <c r="W1114" s="76"/>
      <c r="X1114" s="76"/>
      <c r="AC1114" s="76"/>
      <c r="AE1114" s="93"/>
      <c r="AF1114" s="76"/>
      <c r="AG1114" s="66" t="s">
        <v>97</v>
      </c>
      <c r="AH1114" s="76"/>
    </row>
    <row r="1115" spans="1:34" s="65" customFormat="1" ht="12" x14ac:dyDescent="0.2">
      <c r="A1115" s="79"/>
      <c r="B1115" s="83"/>
      <c r="C1115" s="421" t="s">
        <v>96</v>
      </c>
      <c r="D1115" s="421"/>
      <c r="E1115" s="421"/>
      <c r="F1115" s="421"/>
      <c r="G1115" s="421"/>
      <c r="H1115" s="421"/>
      <c r="I1115" s="421"/>
      <c r="J1115" s="421"/>
      <c r="K1115" s="421"/>
      <c r="L1115" s="82">
        <v>302.44</v>
      </c>
      <c r="M1115" s="96"/>
      <c r="N1115" s="80"/>
      <c r="V1115" s="94"/>
      <c r="W1115" s="76"/>
      <c r="X1115" s="76"/>
      <c r="AC1115" s="76"/>
      <c r="AE1115" s="93"/>
      <c r="AF1115" s="76"/>
      <c r="AG1115" s="66" t="s">
        <v>96</v>
      </c>
      <c r="AH1115" s="76"/>
    </row>
    <row r="1116" spans="1:34" s="65" customFormat="1" ht="12" x14ac:dyDescent="0.2">
      <c r="A1116" s="79"/>
      <c r="B1116" s="83"/>
      <c r="C1116" s="421" t="s">
        <v>95</v>
      </c>
      <c r="D1116" s="421"/>
      <c r="E1116" s="421"/>
      <c r="F1116" s="421"/>
      <c r="G1116" s="421"/>
      <c r="H1116" s="421"/>
      <c r="I1116" s="421"/>
      <c r="J1116" s="421"/>
      <c r="K1116" s="421"/>
      <c r="L1116" s="82">
        <v>296.69</v>
      </c>
      <c r="M1116" s="96"/>
      <c r="N1116" s="80"/>
      <c r="V1116" s="94"/>
      <c r="W1116" s="76"/>
      <c r="X1116" s="76"/>
      <c r="AC1116" s="76"/>
      <c r="AE1116" s="93"/>
      <c r="AF1116" s="76"/>
      <c r="AG1116" s="66" t="s">
        <v>95</v>
      </c>
      <c r="AH1116" s="76"/>
    </row>
    <row r="1117" spans="1:34" s="65" customFormat="1" ht="12" x14ac:dyDescent="0.2">
      <c r="A1117" s="79"/>
      <c r="B1117" s="83"/>
      <c r="C1117" s="421" t="s">
        <v>94</v>
      </c>
      <c r="D1117" s="421"/>
      <c r="E1117" s="421"/>
      <c r="F1117" s="421"/>
      <c r="G1117" s="421"/>
      <c r="H1117" s="421"/>
      <c r="I1117" s="421"/>
      <c r="J1117" s="421"/>
      <c r="K1117" s="421"/>
      <c r="L1117" s="82">
        <v>146.53</v>
      </c>
      <c r="M1117" s="96"/>
      <c r="N1117" s="80"/>
      <c r="V1117" s="94"/>
      <c r="W1117" s="76"/>
      <c r="X1117" s="76"/>
      <c r="AC1117" s="76"/>
      <c r="AE1117" s="93"/>
      <c r="AF1117" s="76"/>
      <c r="AG1117" s="66" t="s">
        <v>94</v>
      </c>
      <c r="AH1117" s="76"/>
    </row>
    <row r="1118" spans="1:34" s="65" customFormat="1" ht="12" x14ac:dyDescent="0.2">
      <c r="A1118" s="79"/>
      <c r="B1118" s="75"/>
      <c r="C1118" s="424" t="s">
        <v>230</v>
      </c>
      <c r="D1118" s="424"/>
      <c r="E1118" s="424"/>
      <c r="F1118" s="424"/>
      <c r="G1118" s="424"/>
      <c r="H1118" s="424"/>
      <c r="I1118" s="424"/>
      <c r="J1118" s="424"/>
      <c r="K1118" s="424"/>
      <c r="L1118" s="73">
        <v>7541.99</v>
      </c>
      <c r="M1118" s="72"/>
      <c r="N1118" s="95"/>
      <c r="V1118" s="94"/>
      <c r="W1118" s="76"/>
      <c r="X1118" s="76"/>
      <c r="AC1118" s="76"/>
      <c r="AE1118" s="93"/>
      <c r="AF1118" s="76"/>
      <c r="AH1118" s="76" t="s">
        <v>230</v>
      </c>
    </row>
    <row r="1119" spans="1:34" s="65" customFormat="1" ht="12" x14ac:dyDescent="0.2">
      <c r="A1119" s="425" t="s">
        <v>229</v>
      </c>
      <c r="B1119" s="426"/>
      <c r="C1119" s="426"/>
      <c r="D1119" s="426"/>
      <c r="E1119" s="426"/>
      <c r="F1119" s="426"/>
      <c r="G1119" s="426"/>
      <c r="H1119" s="426"/>
      <c r="I1119" s="426"/>
      <c r="J1119" s="426"/>
      <c r="K1119" s="426"/>
      <c r="L1119" s="426"/>
      <c r="M1119" s="426"/>
      <c r="N1119" s="427"/>
      <c r="V1119" s="94" t="s">
        <v>229</v>
      </c>
      <c r="W1119" s="76"/>
      <c r="X1119" s="76"/>
      <c r="AC1119" s="76"/>
      <c r="AE1119" s="93"/>
      <c r="AF1119" s="76"/>
      <c r="AH1119" s="76"/>
    </row>
    <row r="1120" spans="1:34" s="65" customFormat="1" ht="45" x14ac:dyDescent="0.2">
      <c r="A1120" s="104" t="s">
        <v>228</v>
      </c>
      <c r="B1120" s="103" t="s">
        <v>227</v>
      </c>
      <c r="C1120" s="422" t="s">
        <v>224</v>
      </c>
      <c r="D1120" s="422"/>
      <c r="E1120" s="422"/>
      <c r="F1120" s="101" t="s">
        <v>226</v>
      </c>
      <c r="G1120" s="101"/>
      <c r="H1120" s="101"/>
      <c r="I1120" s="101" t="s">
        <v>225</v>
      </c>
      <c r="J1120" s="102"/>
      <c r="K1120" s="101"/>
      <c r="L1120" s="102"/>
      <c r="M1120" s="101"/>
      <c r="N1120" s="100"/>
      <c r="V1120" s="94"/>
      <c r="W1120" s="76"/>
      <c r="X1120" s="76" t="s">
        <v>224</v>
      </c>
      <c r="AC1120" s="76"/>
      <c r="AE1120" s="93"/>
      <c r="AF1120" s="76"/>
      <c r="AH1120" s="76"/>
    </row>
    <row r="1121" spans="1:34" s="65" customFormat="1" ht="12" x14ac:dyDescent="0.2">
      <c r="A1121" s="106"/>
      <c r="B1121" s="105"/>
      <c r="C1121" s="421" t="s">
        <v>223</v>
      </c>
      <c r="D1121" s="421"/>
      <c r="E1121" s="421"/>
      <c r="F1121" s="421"/>
      <c r="G1121" s="421"/>
      <c r="H1121" s="421"/>
      <c r="I1121" s="421"/>
      <c r="J1121" s="421"/>
      <c r="K1121" s="421"/>
      <c r="L1121" s="421"/>
      <c r="M1121" s="421"/>
      <c r="N1121" s="423"/>
      <c r="V1121" s="94"/>
      <c r="W1121" s="76"/>
      <c r="X1121" s="76"/>
      <c r="Y1121" s="66" t="s">
        <v>223</v>
      </c>
      <c r="AC1121" s="76"/>
      <c r="AE1121" s="93"/>
      <c r="AF1121" s="76"/>
      <c r="AH1121" s="76"/>
    </row>
    <row r="1122" spans="1:34" s="65" customFormat="1" ht="22.5" x14ac:dyDescent="0.2">
      <c r="A1122" s="122"/>
      <c r="B1122" s="83" t="s">
        <v>186</v>
      </c>
      <c r="C1122" s="421" t="s">
        <v>185</v>
      </c>
      <c r="D1122" s="421"/>
      <c r="E1122" s="421"/>
      <c r="F1122" s="421"/>
      <c r="G1122" s="421"/>
      <c r="H1122" s="421"/>
      <c r="I1122" s="421"/>
      <c r="J1122" s="421"/>
      <c r="K1122" s="421"/>
      <c r="L1122" s="421"/>
      <c r="M1122" s="421"/>
      <c r="N1122" s="423"/>
      <c r="V1122" s="94"/>
      <c r="W1122" s="76"/>
      <c r="X1122" s="76"/>
      <c r="AC1122" s="76"/>
      <c r="AD1122" s="66" t="s">
        <v>185</v>
      </c>
      <c r="AE1122" s="93"/>
      <c r="AF1122" s="76"/>
      <c r="AH1122" s="76"/>
    </row>
    <row r="1123" spans="1:34" s="65" customFormat="1" ht="33.75" x14ac:dyDescent="0.2">
      <c r="A1123" s="122"/>
      <c r="B1123" s="83" t="s">
        <v>184</v>
      </c>
      <c r="C1123" s="421" t="s">
        <v>183</v>
      </c>
      <c r="D1123" s="421"/>
      <c r="E1123" s="421"/>
      <c r="F1123" s="421"/>
      <c r="G1123" s="421"/>
      <c r="H1123" s="421"/>
      <c r="I1123" s="421"/>
      <c r="J1123" s="421"/>
      <c r="K1123" s="421"/>
      <c r="L1123" s="421"/>
      <c r="M1123" s="421"/>
      <c r="N1123" s="423"/>
      <c r="V1123" s="94"/>
      <c r="W1123" s="76"/>
      <c r="X1123" s="76"/>
      <c r="AC1123" s="76"/>
      <c r="AD1123" s="66" t="s">
        <v>183</v>
      </c>
      <c r="AE1123" s="93"/>
      <c r="AF1123" s="76"/>
      <c r="AH1123" s="76"/>
    </row>
    <row r="1124" spans="1:34" s="65" customFormat="1" ht="12" x14ac:dyDescent="0.2">
      <c r="A1124" s="116"/>
      <c r="B1124" s="83" t="s">
        <v>168</v>
      </c>
      <c r="C1124" s="421" t="s">
        <v>181</v>
      </c>
      <c r="D1124" s="421"/>
      <c r="E1124" s="421"/>
      <c r="F1124" s="98"/>
      <c r="G1124" s="98"/>
      <c r="H1124" s="98"/>
      <c r="I1124" s="98"/>
      <c r="J1124" s="115">
        <v>165.73</v>
      </c>
      <c r="K1124" s="98" t="s">
        <v>182</v>
      </c>
      <c r="L1124" s="115">
        <v>249.75</v>
      </c>
      <c r="M1124" s="98" t="s">
        <v>176</v>
      </c>
      <c r="N1124" s="114">
        <v>4983</v>
      </c>
      <c r="V1124" s="94"/>
      <c r="W1124" s="76"/>
      <c r="X1124" s="76"/>
      <c r="Z1124" s="66" t="s">
        <v>181</v>
      </c>
      <c r="AC1124" s="76"/>
      <c r="AE1124" s="93"/>
      <c r="AF1124" s="76"/>
      <c r="AH1124" s="76"/>
    </row>
    <row r="1125" spans="1:34" s="65" customFormat="1" ht="12" x14ac:dyDescent="0.2">
      <c r="A1125" s="116"/>
      <c r="B1125" s="83" t="s">
        <v>180</v>
      </c>
      <c r="C1125" s="421" t="s">
        <v>179</v>
      </c>
      <c r="D1125" s="421"/>
      <c r="E1125" s="421"/>
      <c r="F1125" s="98"/>
      <c r="G1125" s="98"/>
      <c r="H1125" s="98"/>
      <c r="I1125" s="98"/>
      <c r="J1125" s="115">
        <v>1223.96</v>
      </c>
      <c r="K1125" s="98" t="s">
        <v>177</v>
      </c>
      <c r="L1125" s="115">
        <v>2004.85</v>
      </c>
      <c r="M1125" s="98"/>
      <c r="N1125" s="114"/>
      <c r="V1125" s="94"/>
      <c r="W1125" s="76"/>
      <c r="X1125" s="76"/>
      <c r="Z1125" s="66" t="s">
        <v>179</v>
      </c>
      <c r="AC1125" s="76"/>
      <c r="AE1125" s="93"/>
      <c r="AF1125" s="76"/>
      <c r="AH1125" s="76"/>
    </row>
    <row r="1126" spans="1:34" s="65" customFormat="1" ht="12" x14ac:dyDescent="0.2">
      <c r="A1126" s="116"/>
      <c r="B1126" s="83" t="s">
        <v>178</v>
      </c>
      <c r="C1126" s="421" t="s">
        <v>175</v>
      </c>
      <c r="D1126" s="421"/>
      <c r="E1126" s="421"/>
      <c r="F1126" s="98"/>
      <c r="G1126" s="98"/>
      <c r="H1126" s="98"/>
      <c r="I1126" s="98"/>
      <c r="J1126" s="115">
        <v>35.89</v>
      </c>
      <c r="K1126" s="98" t="s">
        <v>177</v>
      </c>
      <c r="L1126" s="115">
        <v>58.79</v>
      </c>
      <c r="M1126" s="98" t="s">
        <v>176</v>
      </c>
      <c r="N1126" s="114">
        <v>1173</v>
      </c>
      <c r="V1126" s="94"/>
      <c r="W1126" s="76"/>
      <c r="X1126" s="76"/>
      <c r="Z1126" s="66" t="s">
        <v>175</v>
      </c>
      <c r="AC1126" s="76"/>
      <c r="AE1126" s="93"/>
      <c r="AF1126" s="76"/>
      <c r="AH1126" s="76"/>
    </row>
    <row r="1127" spans="1:34" s="65" customFormat="1" ht="12" x14ac:dyDescent="0.2">
      <c r="A1127" s="116"/>
      <c r="B1127" s="83" t="s">
        <v>174</v>
      </c>
      <c r="C1127" s="421" t="s">
        <v>173</v>
      </c>
      <c r="D1127" s="421"/>
      <c r="E1127" s="421"/>
      <c r="F1127" s="98"/>
      <c r="G1127" s="98"/>
      <c r="H1127" s="98"/>
      <c r="I1127" s="98"/>
      <c r="J1127" s="115">
        <v>1714.64</v>
      </c>
      <c r="K1127" s="98"/>
      <c r="L1127" s="115">
        <v>1872.39</v>
      </c>
      <c r="M1127" s="98"/>
      <c r="N1127" s="114"/>
      <c r="V1127" s="94"/>
      <c r="W1127" s="76"/>
      <c r="X1127" s="76"/>
      <c r="Z1127" s="66" t="s">
        <v>173</v>
      </c>
      <c r="AC1127" s="76"/>
      <c r="AE1127" s="93"/>
      <c r="AF1127" s="76"/>
      <c r="AH1127" s="76"/>
    </row>
    <row r="1128" spans="1:34" s="65" customFormat="1" ht="12" x14ac:dyDescent="0.2">
      <c r="A1128" s="116"/>
      <c r="B1128" s="83"/>
      <c r="C1128" s="421" t="s">
        <v>163</v>
      </c>
      <c r="D1128" s="421"/>
      <c r="E1128" s="421"/>
      <c r="F1128" s="98" t="s">
        <v>162</v>
      </c>
      <c r="G1128" s="98" t="s">
        <v>222</v>
      </c>
      <c r="H1128" s="98" t="s">
        <v>165</v>
      </c>
      <c r="I1128" s="98" t="s">
        <v>221</v>
      </c>
      <c r="J1128" s="115"/>
      <c r="K1128" s="98"/>
      <c r="L1128" s="115"/>
      <c r="M1128" s="98"/>
      <c r="N1128" s="114"/>
      <c r="V1128" s="94"/>
      <c r="W1128" s="76"/>
      <c r="X1128" s="76"/>
      <c r="AA1128" s="66" t="s">
        <v>163</v>
      </c>
      <c r="AC1128" s="76"/>
      <c r="AE1128" s="93"/>
      <c r="AF1128" s="76"/>
      <c r="AH1128" s="76"/>
    </row>
    <row r="1129" spans="1:34" s="65" customFormat="1" ht="12" x14ac:dyDescent="0.2">
      <c r="A1129" s="116"/>
      <c r="B1129" s="83"/>
      <c r="C1129" s="421" t="s">
        <v>158</v>
      </c>
      <c r="D1129" s="421"/>
      <c r="E1129" s="421"/>
      <c r="F1129" s="98" t="s">
        <v>162</v>
      </c>
      <c r="G1129" s="98" t="s">
        <v>220</v>
      </c>
      <c r="H1129" s="98" t="s">
        <v>160</v>
      </c>
      <c r="I1129" s="98" t="s">
        <v>219</v>
      </c>
      <c r="J1129" s="115"/>
      <c r="K1129" s="98"/>
      <c r="L1129" s="115"/>
      <c r="M1129" s="98"/>
      <c r="N1129" s="114"/>
      <c r="V1129" s="94"/>
      <c r="W1129" s="76"/>
      <c r="X1129" s="76"/>
      <c r="AA1129" s="66" t="s">
        <v>158</v>
      </c>
      <c r="AC1129" s="76"/>
      <c r="AE1129" s="93"/>
      <c r="AF1129" s="76"/>
      <c r="AH1129" s="76"/>
    </row>
    <row r="1130" spans="1:34" s="65" customFormat="1" ht="12" x14ac:dyDescent="0.2">
      <c r="A1130" s="116"/>
      <c r="B1130" s="83"/>
      <c r="C1130" s="429" t="s">
        <v>157</v>
      </c>
      <c r="D1130" s="429"/>
      <c r="E1130" s="429"/>
      <c r="F1130" s="113"/>
      <c r="G1130" s="113"/>
      <c r="H1130" s="113"/>
      <c r="I1130" s="113"/>
      <c r="J1130" s="118">
        <v>3104.33</v>
      </c>
      <c r="K1130" s="113"/>
      <c r="L1130" s="118">
        <v>4126.99</v>
      </c>
      <c r="M1130" s="113"/>
      <c r="N1130" s="117"/>
      <c r="V1130" s="94"/>
      <c r="W1130" s="76"/>
      <c r="X1130" s="76"/>
      <c r="AB1130" s="66" t="s">
        <v>157</v>
      </c>
      <c r="AC1130" s="76"/>
      <c r="AE1130" s="93"/>
      <c r="AF1130" s="76"/>
      <c r="AH1130" s="76"/>
    </row>
    <row r="1131" spans="1:34" s="65" customFormat="1" ht="12" x14ac:dyDescent="0.2">
      <c r="A1131" s="116"/>
      <c r="B1131" s="83"/>
      <c r="C1131" s="421" t="s">
        <v>156</v>
      </c>
      <c r="D1131" s="421"/>
      <c r="E1131" s="421"/>
      <c r="F1131" s="98"/>
      <c r="G1131" s="98"/>
      <c r="H1131" s="98"/>
      <c r="I1131" s="98"/>
      <c r="J1131" s="115"/>
      <c r="K1131" s="98"/>
      <c r="L1131" s="115">
        <v>308.54000000000002</v>
      </c>
      <c r="M1131" s="98"/>
      <c r="N1131" s="114">
        <v>6156</v>
      </c>
      <c r="V1131" s="94"/>
      <c r="W1131" s="76"/>
      <c r="X1131" s="76"/>
      <c r="AA1131" s="66" t="s">
        <v>156</v>
      </c>
      <c r="AC1131" s="76"/>
      <c r="AE1131" s="93"/>
      <c r="AF1131" s="76"/>
      <c r="AH1131" s="76"/>
    </row>
    <row r="1132" spans="1:34" s="65" customFormat="1" ht="45" x14ac:dyDescent="0.2">
      <c r="A1132" s="116"/>
      <c r="B1132" s="83" t="s">
        <v>218</v>
      </c>
      <c r="C1132" s="421" t="s">
        <v>215</v>
      </c>
      <c r="D1132" s="421"/>
      <c r="E1132" s="421"/>
      <c r="F1132" s="98" t="s">
        <v>149</v>
      </c>
      <c r="G1132" s="98" t="s">
        <v>217</v>
      </c>
      <c r="H1132" s="98" t="s">
        <v>153</v>
      </c>
      <c r="I1132" s="98" t="s">
        <v>216</v>
      </c>
      <c r="J1132" s="115"/>
      <c r="K1132" s="98"/>
      <c r="L1132" s="115">
        <v>322.12</v>
      </c>
      <c r="M1132" s="98"/>
      <c r="N1132" s="114">
        <v>6427</v>
      </c>
      <c r="V1132" s="94"/>
      <c r="W1132" s="76"/>
      <c r="X1132" s="76"/>
      <c r="AA1132" s="66" t="s">
        <v>215</v>
      </c>
      <c r="AC1132" s="76"/>
      <c r="AE1132" s="93"/>
      <c r="AF1132" s="76"/>
      <c r="AH1132" s="76"/>
    </row>
    <row r="1133" spans="1:34" s="65" customFormat="1" ht="45" x14ac:dyDescent="0.2">
      <c r="A1133" s="116"/>
      <c r="B1133" s="83" t="s">
        <v>214</v>
      </c>
      <c r="C1133" s="421" t="s">
        <v>212</v>
      </c>
      <c r="D1133" s="421"/>
      <c r="E1133" s="421"/>
      <c r="F1133" s="98" t="s">
        <v>149</v>
      </c>
      <c r="G1133" s="98" t="s">
        <v>128</v>
      </c>
      <c r="H1133" s="98" t="s">
        <v>147</v>
      </c>
      <c r="I1133" s="98" t="s">
        <v>213</v>
      </c>
      <c r="J1133" s="115"/>
      <c r="K1133" s="98"/>
      <c r="L1133" s="115">
        <v>209.81</v>
      </c>
      <c r="M1133" s="98"/>
      <c r="N1133" s="114">
        <v>4186</v>
      </c>
      <c r="V1133" s="94"/>
      <c r="W1133" s="76"/>
      <c r="X1133" s="76"/>
      <c r="AA1133" s="66" t="s">
        <v>212</v>
      </c>
      <c r="AC1133" s="76"/>
      <c r="AE1133" s="93"/>
      <c r="AF1133" s="76"/>
      <c r="AH1133" s="76"/>
    </row>
    <row r="1134" spans="1:34" s="65" customFormat="1" ht="12" x14ac:dyDescent="0.2">
      <c r="A1134" s="112"/>
      <c r="B1134" s="74"/>
      <c r="C1134" s="422" t="s">
        <v>144</v>
      </c>
      <c r="D1134" s="422"/>
      <c r="E1134" s="422"/>
      <c r="F1134" s="101"/>
      <c r="G1134" s="101"/>
      <c r="H1134" s="101"/>
      <c r="I1134" s="101"/>
      <c r="J1134" s="102"/>
      <c r="K1134" s="101"/>
      <c r="L1134" s="102">
        <v>4658.92</v>
      </c>
      <c r="M1134" s="113"/>
      <c r="N1134" s="100"/>
      <c r="V1134" s="94"/>
      <c r="W1134" s="76"/>
      <c r="X1134" s="76"/>
      <c r="AC1134" s="76" t="s">
        <v>144</v>
      </c>
      <c r="AE1134" s="93"/>
      <c r="AF1134" s="76"/>
      <c r="AH1134" s="76"/>
    </row>
    <row r="1135" spans="1:34" s="65" customFormat="1" ht="33.75" x14ac:dyDescent="0.2">
      <c r="A1135" s="104" t="s">
        <v>211</v>
      </c>
      <c r="B1135" s="103" t="s">
        <v>210</v>
      </c>
      <c r="C1135" s="422" t="s">
        <v>207</v>
      </c>
      <c r="D1135" s="422"/>
      <c r="E1135" s="422"/>
      <c r="F1135" s="101" t="s">
        <v>209</v>
      </c>
      <c r="G1135" s="101"/>
      <c r="H1135" s="101"/>
      <c r="I1135" s="101" t="s">
        <v>208</v>
      </c>
      <c r="J1135" s="102"/>
      <c r="K1135" s="101"/>
      <c r="L1135" s="102"/>
      <c r="M1135" s="101"/>
      <c r="N1135" s="100"/>
      <c r="V1135" s="94"/>
      <c r="W1135" s="76"/>
      <c r="X1135" s="76" t="s">
        <v>207</v>
      </c>
      <c r="AC1135" s="76"/>
      <c r="AE1135" s="93"/>
      <c r="AF1135" s="76"/>
      <c r="AH1135" s="76"/>
    </row>
    <row r="1136" spans="1:34" s="65" customFormat="1" ht="12" x14ac:dyDescent="0.2">
      <c r="A1136" s="106"/>
      <c r="B1136" s="105"/>
      <c r="C1136" s="421" t="s">
        <v>206</v>
      </c>
      <c r="D1136" s="421"/>
      <c r="E1136" s="421"/>
      <c r="F1136" s="421"/>
      <c r="G1136" s="421"/>
      <c r="H1136" s="421"/>
      <c r="I1136" s="421"/>
      <c r="J1136" s="421"/>
      <c r="K1136" s="421"/>
      <c r="L1136" s="421"/>
      <c r="M1136" s="421"/>
      <c r="N1136" s="423"/>
      <c r="V1136" s="94"/>
      <c r="W1136" s="76"/>
      <c r="X1136" s="76"/>
      <c r="Y1136" s="66" t="s">
        <v>206</v>
      </c>
      <c r="AC1136" s="76"/>
      <c r="AE1136" s="93"/>
      <c r="AF1136" s="76"/>
      <c r="AH1136" s="76"/>
    </row>
    <row r="1137" spans="1:34" s="65" customFormat="1" ht="22.5" x14ac:dyDescent="0.2">
      <c r="A1137" s="122"/>
      <c r="B1137" s="83" t="s">
        <v>186</v>
      </c>
      <c r="C1137" s="421" t="s">
        <v>185</v>
      </c>
      <c r="D1137" s="421"/>
      <c r="E1137" s="421"/>
      <c r="F1137" s="421"/>
      <c r="G1137" s="421"/>
      <c r="H1137" s="421"/>
      <c r="I1137" s="421"/>
      <c r="J1137" s="421"/>
      <c r="K1137" s="421"/>
      <c r="L1137" s="421"/>
      <c r="M1137" s="421"/>
      <c r="N1137" s="423"/>
      <c r="V1137" s="94"/>
      <c r="W1137" s="76"/>
      <c r="X1137" s="76"/>
      <c r="AC1137" s="76"/>
      <c r="AD1137" s="66" t="s">
        <v>185</v>
      </c>
      <c r="AE1137" s="93"/>
      <c r="AF1137" s="76"/>
      <c r="AH1137" s="76"/>
    </row>
    <row r="1138" spans="1:34" s="65" customFormat="1" ht="33.75" x14ac:dyDescent="0.2">
      <c r="A1138" s="122"/>
      <c r="B1138" s="83" t="s">
        <v>184</v>
      </c>
      <c r="C1138" s="421" t="s">
        <v>183</v>
      </c>
      <c r="D1138" s="421"/>
      <c r="E1138" s="421"/>
      <c r="F1138" s="421"/>
      <c r="G1138" s="421"/>
      <c r="H1138" s="421"/>
      <c r="I1138" s="421"/>
      <c r="J1138" s="421"/>
      <c r="K1138" s="421"/>
      <c r="L1138" s="421"/>
      <c r="M1138" s="421"/>
      <c r="N1138" s="423"/>
      <c r="V1138" s="94"/>
      <c r="W1138" s="76"/>
      <c r="X1138" s="76"/>
      <c r="AC1138" s="76"/>
      <c r="AD1138" s="66" t="s">
        <v>183</v>
      </c>
      <c r="AE1138" s="93"/>
      <c r="AF1138" s="76"/>
      <c r="AH1138" s="76"/>
    </row>
    <row r="1139" spans="1:34" s="65" customFormat="1" ht="12" x14ac:dyDescent="0.2">
      <c r="A1139" s="116"/>
      <c r="B1139" s="83" t="s">
        <v>168</v>
      </c>
      <c r="C1139" s="421" t="s">
        <v>181</v>
      </c>
      <c r="D1139" s="421"/>
      <c r="E1139" s="421"/>
      <c r="F1139" s="98"/>
      <c r="G1139" s="98"/>
      <c r="H1139" s="98"/>
      <c r="I1139" s="98"/>
      <c r="J1139" s="115">
        <v>77.14</v>
      </c>
      <c r="K1139" s="98" t="s">
        <v>182</v>
      </c>
      <c r="L1139" s="115">
        <v>0.1</v>
      </c>
      <c r="M1139" s="98" t="s">
        <v>176</v>
      </c>
      <c r="N1139" s="114">
        <v>2</v>
      </c>
      <c r="V1139" s="94"/>
      <c r="W1139" s="76"/>
      <c r="X1139" s="76"/>
      <c r="Z1139" s="66" t="s">
        <v>181</v>
      </c>
      <c r="AC1139" s="76"/>
      <c r="AE1139" s="93"/>
      <c r="AF1139" s="76"/>
      <c r="AH1139" s="76"/>
    </row>
    <row r="1140" spans="1:34" s="65" customFormat="1" ht="12" x14ac:dyDescent="0.2">
      <c r="A1140" s="116"/>
      <c r="B1140" s="83" t="s">
        <v>180</v>
      </c>
      <c r="C1140" s="421" t="s">
        <v>179</v>
      </c>
      <c r="D1140" s="421"/>
      <c r="E1140" s="421"/>
      <c r="F1140" s="98"/>
      <c r="G1140" s="98"/>
      <c r="H1140" s="98"/>
      <c r="I1140" s="98"/>
      <c r="J1140" s="115">
        <v>27.72</v>
      </c>
      <c r="K1140" s="98" t="s">
        <v>177</v>
      </c>
      <c r="L1140" s="115">
        <v>0.04</v>
      </c>
      <c r="M1140" s="98"/>
      <c r="N1140" s="114"/>
      <c r="V1140" s="94"/>
      <c r="W1140" s="76"/>
      <c r="X1140" s="76"/>
      <c r="Z1140" s="66" t="s">
        <v>179</v>
      </c>
      <c r="AC1140" s="76"/>
      <c r="AE1140" s="93"/>
      <c r="AF1140" s="76"/>
      <c r="AH1140" s="76"/>
    </row>
    <row r="1141" spans="1:34" s="65" customFormat="1" ht="12" x14ac:dyDescent="0.2">
      <c r="A1141" s="116"/>
      <c r="B1141" s="83" t="s">
        <v>178</v>
      </c>
      <c r="C1141" s="421" t="s">
        <v>175</v>
      </c>
      <c r="D1141" s="421"/>
      <c r="E1141" s="421"/>
      <c r="F1141" s="98"/>
      <c r="G1141" s="98"/>
      <c r="H1141" s="98"/>
      <c r="I1141" s="98"/>
      <c r="J1141" s="115">
        <v>1.44</v>
      </c>
      <c r="K1141" s="98" t="s">
        <v>177</v>
      </c>
      <c r="L1141" s="115">
        <v>0</v>
      </c>
      <c r="M1141" s="98" t="s">
        <v>176</v>
      </c>
      <c r="N1141" s="114"/>
      <c r="V1141" s="94"/>
      <c r="W1141" s="76"/>
      <c r="X1141" s="76"/>
      <c r="Z1141" s="66" t="s">
        <v>175</v>
      </c>
      <c r="AC1141" s="76"/>
      <c r="AE1141" s="93"/>
      <c r="AF1141" s="76"/>
      <c r="AH1141" s="76"/>
    </row>
    <row r="1142" spans="1:34" s="65" customFormat="1" ht="12" x14ac:dyDescent="0.2">
      <c r="A1142" s="116"/>
      <c r="B1142" s="83" t="s">
        <v>174</v>
      </c>
      <c r="C1142" s="421" t="s">
        <v>173</v>
      </c>
      <c r="D1142" s="421"/>
      <c r="E1142" s="421"/>
      <c r="F1142" s="98"/>
      <c r="G1142" s="98"/>
      <c r="H1142" s="98"/>
      <c r="I1142" s="98"/>
      <c r="J1142" s="115">
        <v>5577.12</v>
      </c>
      <c r="K1142" s="98"/>
      <c r="L1142" s="115">
        <v>5.41</v>
      </c>
      <c r="M1142" s="98"/>
      <c r="N1142" s="114"/>
      <c r="V1142" s="94"/>
      <c r="W1142" s="76"/>
      <c r="X1142" s="76"/>
      <c r="Z1142" s="66" t="s">
        <v>173</v>
      </c>
      <c r="AC1142" s="76"/>
      <c r="AE1142" s="93"/>
      <c r="AF1142" s="76"/>
      <c r="AH1142" s="76"/>
    </row>
    <row r="1143" spans="1:34" s="65" customFormat="1" ht="12" x14ac:dyDescent="0.2">
      <c r="A1143" s="116"/>
      <c r="B1143" s="83"/>
      <c r="C1143" s="421" t="s">
        <v>163</v>
      </c>
      <c r="D1143" s="421"/>
      <c r="E1143" s="421"/>
      <c r="F1143" s="98" t="s">
        <v>162</v>
      </c>
      <c r="G1143" s="98" t="s">
        <v>205</v>
      </c>
      <c r="H1143" s="98" t="s">
        <v>165</v>
      </c>
      <c r="I1143" s="98" t="s">
        <v>204</v>
      </c>
      <c r="J1143" s="115"/>
      <c r="K1143" s="98"/>
      <c r="L1143" s="115"/>
      <c r="M1143" s="98"/>
      <c r="N1143" s="114"/>
      <c r="V1143" s="94"/>
      <c r="W1143" s="76"/>
      <c r="X1143" s="76"/>
      <c r="AA1143" s="66" t="s">
        <v>163</v>
      </c>
      <c r="AC1143" s="76"/>
      <c r="AE1143" s="93"/>
      <c r="AF1143" s="76"/>
      <c r="AH1143" s="76"/>
    </row>
    <row r="1144" spans="1:34" s="65" customFormat="1" ht="12" x14ac:dyDescent="0.2">
      <c r="A1144" s="116"/>
      <c r="B1144" s="83"/>
      <c r="C1144" s="421" t="s">
        <v>158</v>
      </c>
      <c r="D1144" s="421"/>
      <c r="E1144" s="421"/>
      <c r="F1144" s="98" t="s">
        <v>162</v>
      </c>
      <c r="G1144" s="98" t="s">
        <v>203</v>
      </c>
      <c r="H1144" s="98" t="s">
        <v>160</v>
      </c>
      <c r="I1144" s="98" t="s">
        <v>202</v>
      </c>
      <c r="J1144" s="115"/>
      <c r="K1144" s="98"/>
      <c r="L1144" s="115"/>
      <c r="M1144" s="98"/>
      <c r="N1144" s="114"/>
      <c r="V1144" s="94"/>
      <c r="W1144" s="76"/>
      <c r="X1144" s="76"/>
      <c r="AA1144" s="66" t="s">
        <v>158</v>
      </c>
      <c r="AC1144" s="76"/>
      <c r="AE1144" s="93"/>
      <c r="AF1144" s="76"/>
      <c r="AH1144" s="76"/>
    </row>
    <row r="1145" spans="1:34" s="65" customFormat="1" ht="12" x14ac:dyDescent="0.2">
      <c r="A1145" s="116"/>
      <c r="B1145" s="83"/>
      <c r="C1145" s="429" t="s">
        <v>157</v>
      </c>
      <c r="D1145" s="429"/>
      <c r="E1145" s="429"/>
      <c r="F1145" s="113"/>
      <c r="G1145" s="113"/>
      <c r="H1145" s="113"/>
      <c r="I1145" s="113"/>
      <c r="J1145" s="118">
        <v>5681.98</v>
      </c>
      <c r="K1145" s="113"/>
      <c r="L1145" s="118">
        <v>5.55</v>
      </c>
      <c r="M1145" s="113"/>
      <c r="N1145" s="117"/>
      <c r="V1145" s="94"/>
      <c r="W1145" s="76"/>
      <c r="X1145" s="76"/>
      <c r="AB1145" s="66" t="s">
        <v>157</v>
      </c>
      <c r="AC1145" s="76"/>
      <c r="AE1145" s="93"/>
      <c r="AF1145" s="76"/>
      <c r="AH1145" s="76"/>
    </row>
    <row r="1146" spans="1:34" s="65" customFormat="1" ht="12" x14ac:dyDescent="0.2">
      <c r="A1146" s="116"/>
      <c r="B1146" s="83"/>
      <c r="C1146" s="421" t="s">
        <v>156</v>
      </c>
      <c r="D1146" s="421"/>
      <c r="E1146" s="421"/>
      <c r="F1146" s="98"/>
      <c r="G1146" s="98"/>
      <c r="H1146" s="98"/>
      <c r="I1146" s="98"/>
      <c r="J1146" s="115"/>
      <c r="K1146" s="98"/>
      <c r="L1146" s="115">
        <v>0.1</v>
      </c>
      <c r="M1146" s="98"/>
      <c r="N1146" s="114">
        <v>2</v>
      </c>
      <c r="V1146" s="94"/>
      <c r="W1146" s="76"/>
      <c r="X1146" s="76"/>
      <c r="AA1146" s="66" t="s">
        <v>156</v>
      </c>
      <c r="AC1146" s="76"/>
      <c r="AE1146" s="93"/>
      <c r="AF1146" s="76"/>
      <c r="AH1146" s="76"/>
    </row>
    <row r="1147" spans="1:34" s="65" customFormat="1" ht="33.75" x14ac:dyDescent="0.2">
      <c r="A1147" s="116"/>
      <c r="B1147" s="83" t="s">
        <v>201</v>
      </c>
      <c r="C1147" s="421" t="s">
        <v>198</v>
      </c>
      <c r="D1147" s="421"/>
      <c r="E1147" s="421"/>
      <c r="F1147" s="98" t="s">
        <v>149</v>
      </c>
      <c r="G1147" s="98" t="s">
        <v>200</v>
      </c>
      <c r="H1147" s="98" t="s">
        <v>153</v>
      </c>
      <c r="I1147" s="98" t="s">
        <v>199</v>
      </c>
      <c r="J1147" s="115"/>
      <c r="K1147" s="98"/>
      <c r="L1147" s="115">
        <v>0.1</v>
      </c>
      <c r="M1147" s="98"/>
      <c r="N1147" s="114">
        <v>2</v>
      </c>
      <c r="V1147" s="94"/>
      <c r="W1147" s="76"/>
      <c r="X1147" s="76"/>
      <c r="AA1147" s="66" t="s">
        <v>198</v>
      </c>
      <c r="AC1147" s="76"/>
      <c r="AE1147" s="93"/>
      <c r="AF1147" s="76"/>
      <c r="AH1147" s="76"/>
    </row>
    <row r="1148" spans="1:34" s="65" customFormat="1" ht="33.75" x14ac:dyDescent="0.2">
      <c r="A1148" s="116"/>
      <c r="B1148" s="83" t="s">
        <v>197</v>
      </c>
      <c r="C1148" s="421" t="s">
        <v>194</v>
      </c>
      <c r="D1148" s="421"/>
      <c r="E1148" s="421"/>
      <c r="F1148" s="98" t="s">
        <v>149</v>
      </c>
      <c r="G1148" s="98" t="s">
        <v>196</v>
      </c>
      <c r="H1148" s="98" t="s">
        <v>147</v>
      </c>
      <c r="I1148" s="98" t="s">
        <v>195</v>
      </c>
      <c r="J1148" s="115"/>
      <c r="K1148" s="98"/>
      <c r="L1148" s="115">
        <v>0.05</v>
      </c>
      <c r="M1148" s="98"/>
      <c r="N1148" s="114">
        <v>1</v>
      </c>
      <c r="V1148" s="94"/>
      <c r="W1148" s="76"/>
      <c r="X1148" s="76"/>
      <c r="AA1148" s="66" t="s">
        <v>194</v>
      </c>
      <c r="AC1148" s="76"/>
      <c r="AE1148" s="93"/>
      <c r="AF1148" s="76"/>
      <c r="AH1148" s="76"/>
    </row>
    <row r="1149" spans="1:34" s="65" customFormat="1" ht="12" x14ac:dyDescent="0.2">
      <c r="A1149" s="112"/>
      <c r="B1149" s="74"/>
      <c r="C1149" s="422" t="s">
        <v>144</v>
      </c>
      <c r="D1149" s="422"/>
      <c r="E1149" s="422"/>
      <c r="F1149" s="101"/>
      <c r="G1149" s="101"/>
      <c r="H1149" s="101"/>
      <c r="I1149" s="101"/>
      <c r="J1149" s="102"/>
      <c r="K1149" s="101"/>
      <c r="L1149" s="102">
        <v>5.7</v>
      </c>
      <c r="M1149" s="113"/>
      <c r="N1149" s="100"/>
      <c r="V1149" s="94"/>
      <c r="W1149" s="76"/>
      <c r="X1149" s="76"/>
      <c r="AC1149" s="76" t="s">
        <v>144</v>
      </c>
      <c r="AE1149" s="93"/>
      <c r="AF1149" s="76"/>
      <c r="AH1149" s="76"/>
    </row>
    <row r="1150" spans="1:34" s="65" customFormat="1" ht="1.5" customHeight="1" x14ac:dyDescent="0.2">
      <c r="A1150" s="99"/>
      <c r="B1150" s="74"/>
      <c r="C1150" s="74"/>
      <c r="D1150" s="74"/>
      <c r="E1150" s="74"/>
      <c r="F1150" s="99"/>
      <c r="G1150" s="99"/>
      <c r="H1150" s="99"/>
      <c r="I1150" s="99"/>
      <c r="J1150" s="75"/>
      <c r="K1150" s="99"/>
      <c r="L1150" s="75"/>
      <c r="M1150" s="98"/>
      <c r="N1150" s="75"/>
      <c r="V1150" s="94"/>
      <c r="W1150" s="76"/>
      <c r="X1150" s="76"/>
      <c r="AC1150" s="76"/>
      <c r="AE1150" s="93"/>
      <c r="AF1150" s="76"/>
      <c r="AH1150" s="76"/>
    </row>
    <row r="1151" spans="1:34" s="65" customFormat="1" ht="12" x14ac:dyDescent="0.2">
      <c r="A1151" s="88"/>
      <c r="B1151" s="87"/>
      <c r="C1151" s="422" t="s">
        <v>193</v>
      </c>
      <c r="D1151" s="422"/>
      <c r="E1151" s="422"/>
      <c r="F1151" s="422"/>
      <c r="G1151" s="422"/>
      <c r="H1151" s="422"/>
      <c r="I1151" s="422"/>
      <c r="J1151" s="422"/>
      <c r="K1151" s="422"/>
      <c r="L1151" s="86"/>
      <c r="M1151" s="97"/>
      <c r="N1151" s="84"/>
      <c r="V1151" s="94"/>
      <c r="W1151" s="76"/>
      <c r="X1151" s="76"/>
      <c r="AC1151" s="76"/>
      <c r="AE1151" s="93"/>
      <c r="AF1151" s="76" t="s">
        <v>193</v>
      </c>
      <c r="AH1151" s="76"/>
    </row>
    <row r="1152" spans="1:34" s="65" customFormat="1" ht="12" x14ac:dyDescent="0.2">
      <c r="A1152" s="79"/>
      <c r="B1152" s="83"/>
      <c r="C1152" s="421" t="s">
        <v>120</v>
      </c>
      <c r="D1152" s="421"/>
      <c r="E1152" s="421"/>
      <c r="F1152" s="421"/>
      <c r="G1152" s="421"/>
      <c r="H1152" s="421"/>
      <c r="I1152" s="421"/>
      <c r="J1152" s="421"/>
      <c r="K1152" s="421"/>
      <c r="L1152" s="82">
        <v>4132.54</v>
      </c>
      <c r="M1152" s="96"/>
      <c r="N1152" s="80"/>
      <c r="V1152" s="94"/>
      <c r="W1152" s="76"/>
      <c r="X1152" s="76"/>
      <c r="AC1152" s="76"/>
      <c r="AE1152" s="93"/>
      <c r="AF1152" s="76"/>
      <c r="AG1152" s="66" t="s">
        <v>120</v>
      </c>
      <c r="AH1152" s="76"/>
    </row>
    <row r="1153" spans="1:34" s="65" customFormat="1" ht="12" x14ac:dyDescent="0.2">
      <c r="A1153" s="79"/>
      <c r="B1153" s="83"/>
      <c r="C1153" s="421" t="s">
        <v>103</v>
      </c>
      <c r="D1153" s="421"/>
      <c r="E1153" s="421"/>
      <c r="F1153" s="421"/>
      <c r="G1153" s="421"/>
      <c r="H1153" s="421"/>
      <c r="I1153" s="421"/>
      <c r="J1153" s="421"/>
      <c r="K1153" s="421"/>
      <c r="L1153" s="82"/>
      <c r="M1153" s="96"/>
      <c r="N1153" s="80"/>
      <c r="V1153" s="94"/>
      <c r="W1153" s="76"/>
      <c r="X1153" s="76"/>
      <c r="AC1153" s="76"/>
      <c r="AE1153" s="93"/>
      <c r="AF1153" s="76"/>
      <c r="AG1153" s="66" t="s">
        <v>103</v>
      </c>
      <c r="AH1153" s="76"/>
    </row>
    <row r="1154" spans="1:34" s="65" customFormat="1" ht="12" x14ac:dyDescent="0.2">
      <c r="A1154" s="79"/>
      <c r="B1154" s="83"/>
      <c r="C1154" s="421" t="s">
        <v>119</v>
      </c>
      <c r="D1154" s="421"/>
      <c r="E1154" s="421"/>
      <c r="F1154" s="421"/>
      <c r="G1154" s="421"/>
      <c r="H1154" s="421"/>
      <c r="I1154" s="421"/>
      <c r="J1154" s="421"/>
      <c r="K1154" s="421"/>
      <c r="L1154" s="82">
        <v>249.85</v>
      </c>
      <c r="M1154" s="96"/>
      <c r="N1154" s="80"/>
      <c r="V1154" s="94"/>
      <c r="W1154" s="76"/>
      <c r="X1154" s="76"/>
      <c r="AC1154" s="76"/>
      <c r="AE1154" s="93"/>
      <c r="AF1154" s="76"/>
      <c r="AG1154" s="66" t="s">
        <v>119</v>
      </c>
      <c r="AH1154" s="76"/>
    </row>
    <row r="1155" spans="1:34" s="65" customFormat="1" ht="12" x14ac:dyDescent="0.2">
      <c r="A1155" s="79"/>
      <c r="B1155" s="83"/>
      <c r="C1155" s="421" t="s">
        <v>118</v>
      </c>
      <c r="D1155" s="421"/>
      <c r="E1155" s="421"/>
      <c r="F1155" s="421"/>
      <c r="G1155" s="421"/>
      <c r="H1155" s="421"/>
      <c r="I1155" s="421"/>
      <c r="J1155" s="421"/>
      <c r="K1155" s="421"/>
      <c r="L1155" s="82">
        <v>2004.89</v>
      </c>
      <c r="M1155" s="96"/>
      <c r="N1155" s="80"/>
      <c r="V1155" s="94"/>
      <c r="W1155" s="76"/>
      <c r="X1155" s="76"/>
      <c r="AC1155" s="76"/>
      <c r="AE1155" s="93"/>
      <c r="AF1155" s="76"/>
      <c r="AG1155" s="66" t="s">
        <v>118</v>
      </c>
      <c r="AH1155" s="76"/>
    </row>
    <row r="1156" spans="1:34" s="65" customFormat="1" ht="12" x14ac:dyDescent="0.2">
      <c r="A1156" s="79"/>
      <c r="B1156" s="83"/>
      <c r="C1156" s="421" t="s">
        <v>117</v>
      </c>
      <c r="D1156" s="421"/>
      <c r="E1156" s="421"/>
      <c r="F1156" s="421"/>
      <c r="G1156" s="421"/>
      <c r="H1156" s="421"/>
      <c r="I1156" s="421"/>
      <c r="J1156" s="421"/>
      <c r="K1156" s="421"/>
      <c r="L1156" s="82">
        <v>58.79</v>
      </c>
      <c r="M1156" s="96"/>
      <c r="N1156" s="80"/>
      <c r="V1156" s="94"/>
      <c r="W1156" s="76"/>
      <c r="X1156" s="76"/>
      <c r="AC1156" s="76"/>
      <c r="AE1156" s="93"/>
      <c r="AF1156" s="76"/>
      <c r="AG1156" s="66" t="s">
        <v>117</v>
      </c>
      <c r="AH1156" s="76"/>
    </row>
    <row r="1157" spans="1:34" s="65" customFormat="1" ht="12" x14ac:dyDescent="0.2">
      <c r="A1157" s="79"/>
      <c r="B1157" s="83"/>
      <c r="C1157" s="421" t="s">
        <v>116</v>
      </c>
      <c r="D1157" s="421"/>
      <c r="E1157" s="421"/>
      <c r="F1157" s="421"/>
      <c r="G1157" s="421"/>
      <c r="H1157" s="421"/>
      <c r="I1157" s="421"/>
      <c r="J1157" s="421"/>
      <c r="K1157" s="421"/>
      <c r="L1157" s="82">
        <v>1877.8</v>
      </c>
      <c r="M1157" s="96"/>
      <c r="N1157" s="80"/>
      <c r="V1157" s="94"/>
      <c r="W1157" s="76"/>
      <c r="X1157" s="76"/>
      <c r="AC1157" s="76"/>
      <c r="AE1157" s="93"/>
      <c r="AF1157" s="76"/>
      <c r="AG1157" s="66" t="s">
        <v>116</v>
      </c>
      <c r="AH1157" s="76"/>
    </row>
    <row r="1158" spans="1:34" s="65" customFormat="1" ht="12" x14ac:dyDescent="0.2">
      <c r="A1158" s="79"/>
      <c r="B1158" s="83"/>
      <c r="C1158" s="421" t="s">
        <v>115</v>
      </c>
      <c r="D1158" s="421"/>
      <c r="E1158" s="421"/>
      <c r="F1158" s="421"/>
      <c r="G1158" s="421"/>
      <c r="H1158" s="421"/>
      <c r="I1158" s="421"/>
      <c r="J1158" s="421"/>
      <c r="K1158" s="421"/>
      <c r="L1158" s="82">
        <v>4664.62</v>
      </c>
      <c r="M1158" s="96"/>
      <c r="N1158" s="80"/>
      <c r="V1158" s="94"/>
      <c r="W1158" s="76"/>
      <c r="X1158" s="76"/>
      <c r="AC1158" s="76"/>
      <c r="AE1158" s="93"/>
      <c r="AF1158" s="76"/>
      <c r="AG1158" s="66" t="s">
        <v>115</v>
      </c>
      <c r="AH1158" s="76"/>
    </row>
    <row r="1159" spans="1:34" s="65" customFormat="1" ht="12" x14ac:dyDescent="0.2">
      <c r="A1159" s="79"/>
      <c r="B1159" s="83"/>
      <c r="C1159" s="421" t="s">
        <v>103</v>
      </c>
      <c r="D1159" s="421"/>
      <c r="E1159" s="421"/>
      <c r="F1159" s="421"/>
      <c r="G1159" s="421"/>
      <c r="H1159" s="421"/>
      <c r="I1159" s="421"/>
      <c r="J1159" s="421"/>
      <c r="K1159" s="421"/>
      <c r="L1159" s="82"/>
      <c r="M1159" s="96"/>
      <c r="N1159" s="80"/>
      <c r="V1159" s="94"/>
      <c r="W1159" s="76"/>
      <c r="X1159" s="76"/>
      <c r="AC1159" s="76"/>
      <c r="AE1159" s="93"/>
      <c r="AF1159" s="76"/>
      <c r="AG1159" s="66" t="s">
        <v>103</v>
      </c>
      <c r="AH1159" s="76"/>
    </row>
    <row r="1160" spans="1:34" s="65" customFormat="1" ht="12" x14ac:dyDescent="0.2">
      <c r="A1160" s="79"/>
      <c r="B1160" s="83"/>
      <c r="C1160" s="421" t="s">
        <v>102</v>
      </c>
      <c r="D1160" s="421"/>
      <c r="E1160" s="421"/>
      <c r="F1160" s="421"/>
      <c r="G1160" s="421"/>
      <c r="H1160" s="421"/>
      <c r="I1160" s="421"/>
      <c r="J1160" s="421"/>
      <c r="K1160" s="421"/>
      <c r="L1160" s="82">
        <v>249.85</v>
      </c>
      <c r="M1160" s="96"/>
      <c r="N1160" s="80"/>
      <c r="V1160" s="94"/>
      <c r="W1160" s="76"/>
      <c r="X1160" s="76"/>
      <c r="AC1160" s="76"/>
      <c r="AE1160" s="93"/>
      <c r="AF1160" s="76"/>
      <c r="AG1160" s="66" t="s">
        <v>102</v>
      </c>
      <c r="AH1160" s="76"/>
    </row>
    <row r="1161" spans="1:34" s="65" customFormat="1" ht="12" x14ac:dyDescent="0.2">
      <c r="A1161" s="79"/>
      <c r="B1161" s="83"/>
      <c r="C1161" s="421" t="s">
        <v>135</v>
      </c>
      <c r="D1161" s="421"/>
      <c r="E1161" s="421"/>
      <c r="F1161" s="421"/>
      <c r="G1161" s="421"/>
      <c r="H1161" s="421"/>
      <c r="I1161" s="421"/>
      <c r="J1161" s="421"/>
      <c r="K1161" s="421"/>
      <c r="L1161" s="82">
        <v>2004.89</v>
      </c>
      <c r="M1161" s="96"/>
      <c r="N1161" s="80"/>
      <c r="V1161" s="94"/>
      <c r="W1161" s="76"/>
      <c r="X1161" s="76"/>
      <c r="AC1161" s="76"/>
      <c r="AE1161" s="93"/>
      <c r="AF1161" s="76"/>
      <c r="AG1161" s="66" t="s">
        <v>135</v>
      </c>
      <c r="AH1161" s="76"/>
    </row>
    <row r="1162" spans="1:34" s="65" customFormat="1" ht="12" x14ac:dyDescent="0.2">
      <c r="A1162" s="79"/>
      <c r="B1162" s="83"/>
      <c r="C1162" s="421" t="s">
        <v>134</v>
      </c>
      <c r="D1162" s="421"/>
      <c r="E1162" s="421"/>
      <c r="F1162" s="421"/>
      <c r="G1162" s="421"/>
      <c r="H1162" s="421"/>
      <c r="I1162" s="421"/>
      <c r="J1162" s="421"/>
      <c r="K1162" s="421"/>
      <c r="L1162" s="82">
        <v>58.79</v>
      </c>
      <c r="M1162" s="96"/>
      <c r="N1162" s="80"/>
      <c r="V1162" s="94"/>
      <c r="W1162" s="76"/>
      <c r="X1162" s="76"/>
      <c r="AC1162" s="76"/>
      <c r="AE1162" s="93"/>
      <c r="AF1162" s="76"/>
      <c r="AG1162" s="66" t="s">
        <v>134</v>
      </c>
      <c r="AH1162" s="76"/>
    </row>
    <row r="1163" spans="1:34" s="65" customFormat="1" ht="12" x14ac:dyDescent="0.2">
      <c r="A1163" s="79"/>
      <c r="B1163" s="83"/>
      <c r="C1163" s="421" t="s">
        <v>99</v>
      </c>
      <c r="D1163" s="421"/>
      <c r="E1163" s="421"/>
      <c r="F1163" s="421"/>
      <c r="G1163" s="421"/>
      <c r="H1163" s="421"/>
      <c r="I1163" s="421"/>
      <c r="J1163" s="421"/>
      <c r="K1163" s="421"/>
      <c r="L1163" s="82">
        <v>1877.8</v>
      </c>
      <c r="M1163" s="96"/>
      <c r="N1163" s="80"/>
      <c r="V1163" s="94"/>
      <c r="W1163" s="76"/>
      <c r="X1163" s="76"/>
      <c r="AC1163" s="76"/>
      <c r="AE1163" s="93"/>
      <c r="AF1163" s="76"/>
      <c r="AG1163" s="66" t="s">
        <v>99</v>
      </c>
      <c r="AH1163" s="76"/>
    </row>
    <row r="1164" spans="1:34" s="65" customFormat="1" ht="12" x14ac:dyDescent="0.2">
      <c r="A1164" s="79"/>
      <c r="B1164" s="83"/>
      <c r="C1164" s="421" t="s">
        <v>98</v>
      </c>
      <c r="D1164" s="421"/>
      <c r="E1164" s="421"/>
      <c r="F1164" s="421"/>
      <c r="G1164" s="421"/>
      <c r="H1164" s="421"/>
      <c r="I1164" s="421"/>
      <c r="J1164" s="421"/>
      <c r="K1164" s="421"/>
      <c r="L1164" s="82">
        <v>322.22000000000003</v>
      </c>
      <c r="M1164" s="96"/>
      <c r="N1164" s="80"/>
      <c r="V1164" s="94"/>
      <c r="W1164" s="76"/>
      <c r="X1164" s="76"/>
      <c r="AC1164" s="76"/>
      <c r="AE1164" s="93"/>
      <c r="AF1164" s="76"/>
      <c r="AG1164" s="66" t="s">
        <v>98</v>
      </c>
      <c r="AH1164" s="76"/>
    </row>
    <row r="1165" spans="1:34" s="65" customFormat="1" ht="12" x14ac:dyDescent="0.2">
      <c r="A1165" s="79"/>
      <c r="B1165" s="83"/>
      <c r="C1165" s="421" t="s">
        <v>97</v>
      </c>
      <c r="D1165" s="421"/>
      <c r="E1165" s="421"/>
      <c r="F1165" s="421"/>
      <c r="G1165" s="421"/>
      <c r="H1165" s="421"/>
      <c r="I1165" s="421"/>
      <c r="J1165" s="421"/>
      <c r="K1165" s="421"/>
      <c r="L1165" s="82">
        <v>209.86</v>
      </c>
      <c r="M1165" s="96"/>
      <c r="N1165" s="80"/>
      <c r="V1165" s="94"/>
      <c r="W1165" s="76"/>
      <c r="X1165" s="76"/>
      <c r="AC1165" s="76"/>
      <c r="AE1165" s="93"/>
      <c r="AF1165" s="76"/>
      <c r="AG1165" s="66" t="s">
        <v>97</v>
      </c>
      <c r="AH1165" s="76"/>
    </row>
    <row r="1166" spans="1:34" s="65" customFormat="1" ht="12" x14ac:dyDescent="0.2">
      <c r="A1166" s="79"/>
      <c r="B1166" s="83"/>
      <c r="C1166" s="421" t="s">
        <v>96</v>
      </c>
      <c r="D1166" s="421"/>
      <c r="E1166" s="421"/>
      <c r="F1166" s="421"/>
      <c r="G1166" s="421"/>
      <c r="H1166" s="421"/>
      <c r="I1166" s="421"/>
      <c r="J1166" s="421"/>
      <c r="K1166" s="421"/>
      <c r="L1166" s="82">
        <v>308.64</v>
      </c>
      <c r="M1166" s="96"/>
      <c r="N1166" s="80"/>
      <c r="V1166" s="94"/>
      <c r="W1166" s="76"/>
      <c r="X1166" s="76"/>
      <c r="AC1166" s="76"/>
      <c r="AE1166" s="93"/>
      <c r="AF1166" s="76"/>
      <c r="AG1166" s="66" t="s">
        <v>96</v>
      </c>
      <c r="AH1166" s="76"/>
    </row>
    <row r="1167" spans="1:34" s="65" customFormat="1" ht="12" x14ac:dyDescent="0.2">
      <c r="A1167" s="79"/>
      <c r="B1167" s="83"/>
      <c r="C1167" s="421" t="s">
        <v>95</v>
      </c>
      <c r="D1167" s="421"/>
      <c r="E1167" s="421"/>
      <c r="F1167" s="421"/>
      <c r="G1167" s="421"/>
      <c r="H1167" s="421"/>
      <c r="I1167" s="421"/>
      <c r="J1167" s="421"/>
      <c r="K1167" s="421"/>
      <c r="L1167" s="82">
        <v>322.22000000000003</v>
      </c>
      <c r="M1167" s="96"/>
      <c r="N1167" s="80"/>
      <c r="V1167" s="94"/>
      <c r="W1167" s="76"/>
      <c r="X1167" s="76"/>
      <c r="AC1167" s="76"/>
      <c r="AE1167" s="93"/>
      <c r="AF1167" s="76"/>
      <c r="AG1167" s="66" t="s">
        <v>95</v>
      </c>
      <c r="AH1167" s="76"/>
    </row>
    <row r="1168" spans="1:34" s="65" customFormat="1" ht="12" x14ac:dyDescent="0.2">
      <c r="A1168" s="79"/>
      <c r="B1168" s="83"/>
      <c r="C1168" s="421" t="s">
        <v>94</v>
      </c>
      <c r="D1168" s="421"/>
      <c r="E1168" s="421"/>
      <c r="F1168" s="421"/>
      <c r="G1168" s="421"/>
      <c r="H1168" s="421"/>
      <c r="I1168" s="421"/>
      <c r="J1168" s="421"/>
      <c r="K1168" s="421"/>
      <c r="L1168" s="82">
        <v>209.86</v>
      </c>
      <c r="M1168" s="96"/>
      <c r="N1168" s="80"/>
      <c r="V1168" s="94"/>
      <c r="W1168" s="76"/>
      <c r="X1168" s="76"/>
      <c r="AC1168" s="76"/>
      <c r="AE1168" s="93"/>
      <c r="AF1168" s="76"/>
      <c r="AG1168" s="66" t="s">
        <v>94</v>
      </c>
      <c r="AH1168" s="76"/>
    </row>
    <row r="1169" spans="1:34" s="65" customFormat="1" ht="12" x14ac:dyDescent="0.2">
      <c r="A1169" s="79"/>
      <c r="B1169" s="75"/>
      <c r="C1169" s="424" t="s">
        <v>192</v>
      </c>
      <c r="D1169" s="424"/>
      <c r="E1169" s="424"/>
      <c r="F1169" s="424"/>
      <c r="G1169" s="424"/>
      <c r="H1169" s="424"/>
      <c r="I1169" s="424"/>
      <c r="J1169" s="424"/>
      <c r="K1169" s="424"/>
      <c r="L1169" s="73">
        <v>4664.62</v>
      </c>
      <c r="M1169" s="72"/>
      <c r="N1169" s="95"/>
      <c r="V1169" s="94"/>
      <c r="W1169" s="76"/>
      <c r="X1169" s="76"/>
      <c r="AC1169" s="76"/>
      <c r="AE1169" s="93"/>
      <c r="AF1169" s="76"/>
      <c r="AH1169" s="76" t="s">
        <v>192</v>
      </c>
    </row>
    <row r="1170" spans="1:34" s="65" customFormat="1" ht="12" x14ac:dyDescent="0.2">
      <c r="A1170" s="425" t="s">
        <v>191</v>
      </c>
      <c r="B1170" s="426"/>
      <c r="C1170" s="426"/>
      <c r="D1170" s="426"/>
      <c r="E1170" s="426"/>
      <c r="F1170" s="426"/>
      <c r="G1170" s="426"/>
      <c r="H1170" s="426"/>
      <c r="I1170" s="426"/>
      <c r="J1170" s="426"/>
      <c r="K1170" s="426"/>
      <c r="L1170" s="426"/>
      <c r="M1170" s="426"/>
      <c r="N1170" s="427"/>
      <c r="V1170" s="94" t="s">
        <v>191</v>
      </c>
      <c r="W1170" s="76"/>
      <c r="X1170" s="76"/>
      <c r="AC1170" s="76"/>
      <c r="AE1170" s="93"/>
      <c r="AF1170" s="76"/>
      <c r="AH1170" s="76"/>
    </row>
    <row r="1171" spans="1:34" s="65" customFormat="1" ht="33.75" x14ac:dyDescent="0.2">
      <c r="A1171" s="104" t="s">
        <v>190</v>
      </c>
      <c r="B1171" s="103" t="s">
        <v>189</v>
      </c>
      <c r="C1171" s="422" t="s">
        <v>187</v>
      </c>
      <c r="D1171" s="422"/>
      <c r="E1171" s="422"/>
      <c r="F1171" s="101" t="s">
        <v>188</v>
      </c>
      <c r="G1171" s="101"/>
      <c r="H1171" s="101"/>
      <c r="I1171" s="101" t="s">
        <v>140</v>
      </c>
      <c r="J1171" s="102"/>
      <c r="K1171" s="101"/>
      <c r="L1171" s="102"/>
      <c r="M1171" s="101"/>
      <c r="N1171" s="100"/>
      <c r="V1171" s="94"/>
      <c r="W1171" s="76"/>
      <c r="X1171" s="76" t="s">
        <v>187</v>
      </c>
      <c r="AC1171" s="76"/>
      <c r="AE1171" s="93"/>
      <c r="AF1171" s="76"/>
      <c r="AH1171" s="76"/>
    </row>
    <row r="1172" spans="1:34" s="65" customFormat="1" ht="12" x14ac:dyDescent="0.2">
      <c r="A1172" s="106"/>
      <c r="B1172" s="105"/>
      <c r="C1172" s="421" t="s">
        <v>137</v>
      </c>
      <c r="D1172" s="421"/>
      <c r="E1172" s="421"/>
      <c r="F1172" s="421"/>
      <c r="G1172" s="421"/>
      <c r="H1172" s="421"/>
      <c r="I1172" s="421"/>
      <c r="J1172" s="421"/>
      <c r="K1172" s="421"/>
      <c r="L1172" s="421"/>
      <c r="M1172" s="421"/>
      <c r="N1172" s="423"/>
      <c r="V1172" s="94"/>
      <c r="W1172" s="76"/>
      <c r="X1172" s="76"/>
      <c r="Y1172" s="66" t="s">
        <v>137</v>
      </c>
      <c r="AC1172" s="76"/>
      <c r="AE1172" s="93"/>
      <c r="AF1172" s="76"/>
      <c r="AH1172" s="76"/>
    </row>
    <row r="1173" spans="1:34" s="65" customFormat="1" ht="22.5" x14ac:dyDescent="0.2">
      <c r="A1173" s="122"/>
      <c r="B1173" s="83" t="s">
        <v>186</v>
      </c>
      <c r="C1173" s="421" t="s">
        <v>185</v>
      </c>
      <c r="D1173" s="421"/>
      <c r="E1173" s="421"/>
      <c r="F1173" s="421"/>
      <c r="G1173" s="421"/>
      <c r="H1173" s="421"/>
      <c r="I1173" s="421"/>
      <c r="J1173" s="421"/>
      <c r="K1173" s="421"/>
      <c r="L1173" s="421"/>
      <c r="M1173" s="421"/>
      <c r="N1173" s="423"/>
      <c r="V1173" s="94"/>
      <c r="W1173" s="76"/>
      <c r="X1173" s="76"/>
      <c r="AC1173" s="76"/>
      <c r="AD1173" s="66" t="s">
        <v>185</v>
      </c>
      <c r="AE1173" s="93"/>
      <c r="AF1173" s="76"/>
      <c r="AH1173" s="76"/>
    </row>
    <row r="1174" spans="1:34" s="65" customFormat="1" ht="33.75" x14ac:dyDescent="0.2">
      <c r="A1174" s="122"/>
      <c r="B1174" s="83" t="s">
        <v>184</v>
      </c>
      <c r="C1174" s="421" t="s">
        <v>183</v>
      </c>
      <c r="D1174" s="421"/>
      <c r="E1174" s="421"/>
      <c r="F1174" s="421"/>
      <c r="G1174" s="421"/>
      <c r="H1174" s="421"/>
      <c r="I1174" s="421"/>
      <c r="J1174" s="421"/>
      <c r="K1174" s="421"/>
      <c r="L1174" s="421"/>
      <c r="M1174" s="421"/>
      <c r="N1174" s="423"/>
      <c r="V1174" s="94"/>
      <c r="W1174" s="76"/>
      <c r="X1174" s="76"/>
      <c r="AC1174" s="76"/>
      <c r="AD1174" s="66" t="s">
        <v>183</v>
      </c>
      <c r="AE1174" s="93"/>
      <c r="AF1174" s="76"/>
      <c r="AH1174" s="76"/>
    </row>
    <row r="1175" spans="1:34" s="65" customFormat="1" ht="12" x14ac:dyDescent="0.2">
      <c r="A1175" s="116"/>
      <c r="B1175" s="83" t="s">
        <v>168</v>
      </c>
      <c r="C1175" s="421" t="s">
        <v>181</v>
      </c>
      <c r="D1175" s="421"/>
      <c r="E1175" s="421"/>
      <c r="F1175" s="98"/>
      <c r="G1175" s="98"/>
      <c r="H1175" s="98"/>
      <c r="I1175" s="98"/>
      <c r="J1175" s="115">
        <v>349.43</v>
      </c>
      <c r="K1175" s="98" t="s">
        <v>182</v>
      </c>
      <c r="L1175" s="115">
        <v>31.34</v>
      </c>
      <c r="M1175" s="98" t="s">
        <v>176</v>
      </c>
      <c r="N1175" s="114">
        <v>625</v>
      </c>
      <c r="V1175" s="94"/>
      <c r="W1175" s="76"/>
      <c r="X1175" s="76"/>
      <c r="Z1175" s="66" t="s">
        <v>181</v>
      </c>
      <c r="AC1175" s="76"/>
      <c r="AE1175" s="93"/>
      <c r="AF1175" s="76"/>
      <c r="AH1175" s="76"/>
    </row>
    <row r="1176" spans="1:34" s="65" customFormat="1" ht="12" x14ac:dyDescent="0.2">
      <c r="A1176" s="116"/>
      <c r="B1176" s="83" t="s">
        <v>180</v>
      </c>
      <c r="C1176" s="421" t="s">
        <v>179</v>
      </c>
      <c r="D1176" s="421"/>
      <c r="E1176" s="421"/>
      <c r="F1176" s="98"/>
      <c r="G1176" s="98"/>
      <c r="H1176" s="98"/>
      <c r="I1176" s="98"/>
      <c r="J1176" s="115">
        <v>729.23</v>
      </c>
      <c r="K1176" s="98" t="s">
        <v>177</v>
      </c>
      <c r="L1176" s="115">
        <v>71.099999999999994</v>
      </c>
      <c r="M1176" s="98"/>
      <c r="N1176" s="114"/>
      <c r="V1176" s="94"/>
      <c r="W1176" s="76"/>
      <c r="X1176" s="76"/>
      <c r="Z1176" s="66" t="s">
        <v>179</v>
      </c>
      <c r="AC1176" s="76"/>
      <c r="AE1176" s="93"/>
      <c r="AF1176" s="76"/>
      <c r="AH1176" s="76"/>
    </row>
    <row r="1177" spans="1:34" s="65" customFormat="1" ht="12" x14ac:dyDescent="0.2">
      <c r="A1177" s="116"/>
      <c r="B1177" s="83" t="s">
        <v>178</v>
      </c>
      <c r="C1177" s="421" t="s">
        <v>175</v>
      </c>
      <c r="D1177" s="421"/>
      <c r="E1177" s="421"/>
      <c r="F1177" s="98"/>
      <c r="G1177" s="98"/>
      <c r="H1177" s="98"/>
      <c r="I1177" s="98"/>
      <c r="J1177" s="115">
        <v>62.12</v>
      </c>
      <c r="K1177" s="98" t="s">
        <v>177</v>
      </c>
      <c r="L1177" s="115">
        <v>6.06</v>
      </c>
      <c r="M1177" s="98" t="s">
        <v>176</v>
      </c>
      <c r="N1177" s="114">
        <v>121</v>
      </c>
      <c r="V1177" s="94"/>
      <c r="W1177" s="76"/>
      <c r="X1177" s="76"/>
      <c r="Z1177" s="66" t="s">
        <v>175</v>
      </c>
      <c r="AC1177" s="76"/>
      <c r="AE1177" s="93"/>
      <c r="AF1177" s="76"/>
      <c r="AH1177" s="76"/>
    </row>
    <row r="1178" spans="1:34" s="65" customFormat="1" ht="12" x14ac:dyDescent="0.2">
      <c r="A1178" s="116"/>
      <c r="B1178" s="83" t="s">
        <v>174</v>
      </c>
      <c r="C1178" s="421" t="s">
        <v>173</v>
      </c>
      <c r="D1178" s="421"/>
      <c r="E1178" s="421"/>
      <c r="F1178" s="98"/>
      <c r="G1178" s="98"/>
      <c r="H1178" s="98"/>
      <c r="I1178" s="98"/>
      <c r="J1178" s="115">
        <v>114.86</v>
      </c>
      <c r="K1178" s="98"/>
      <c r="L1178" s="115">
        <v>7.47</v>
      </c>
      <c r="M1178" s="98"/>
      <c r="N1178" s="114"/>
      <c r="V1178" s="94"/>
      <c r="W1178" s="76"/>
      <c r="X1178" s="76"/>
      <c r="Z1178" s="66" t="s">
        <v>173</v>
      </c>
      <c r="AC1178" s="76"/>
      <c r="AE1178" s="93"/>
      <c r="AF1178" s="76"/>
      <c r="AH1178" s="76"/>
    </row>
    <row r="1179" spans="1:34" s="65" customFormat="1" ht="22.5" x14ac:dyDescent="0.2">
      <c r="A1179" s="106"/>
      <c r="B1179" s="121" t="s">
        <v>172</v>
      </c>
      <c r="C1179" s="428" t="s">
        <v>170</v>
      </c>
      <c r="D1179" s="428"/>
      <c r="E1179" s="428"/>
      <c r="F1179" s="120" t="s">
        <v>141</v>
      </c>
      <c r="G1179" s="120" t="s">
        <v>171</v>
      </c>
      <c r="H1179" s="120"/>
      <c r="I1179" s="120" t="s">
        <v>171</v>
      </c>
      <c r="J1179" s="83"/>
      <c r="K1179" s="98"/>
      <c r="L1179" s="115"/>
      <c r="M1179" s="98"/>
      <c r="N1179" s="119"/>
      <c r="V1179" s="94"/>
      <c r="W1179" s="76"/>
      <c r="X1179" s="76"/>
      <c r="AC1179" s="76"/>
      <c r="AE1179" s="93" t="s">
        <v>170</v>
      </c>
      <c r="AF1179" s="76"/>
      <c r="AH1179" s="76"/>
    </row>
    <row r="1180" spans="1:34" s="65" customFormat="1" ht="12" x14ac:dyDescent="0.2">
      <c r="A1180" s="106"/>
      <c r="B1180" s="121" t="s">
        <v>169</v>
      </c>
      <c r="C1180" s="428" t="s">
        <v>167</v>
      </c>
      <c r="D1180" s="428"/>
      <c r="E1180" s="428"/>
      <c r="F1180" s="120" t="s">
        <v>141</v>
      </c>
      <c r="G1180" s="120" t="s">
        <v>168</v>
      </c>
      <c r="H1180" s="120"/>
      <c r="I1180" s="120" t="s">
        <v>140</v>
      </c>
      <c r="J1180" s="83"/>
      <c r="K1180" s="98"/>
      <c r="L1180" s="115"/>
      <c r="M1180" s="98"/>
      <c r="N1180" s="119"/>
      <c r="V1180" s="94"/>
      <c r="W1180" s="76"/>
      <c r="X1180" s="76"/>
      <c r="AC1180" s="76"/>
      <c r="AE1180" s="93" t="s">
        <v>167</v>
      </c>
      <c r="AF1180" s="76"/>
      <c r="AH1180" s="76"/>
    </row>
    <row r="1181" spans="1:34" s="65" customFormat="1" ht="12" x14ac:dyDescent="0.2">
      <c r="A1181" s="116"/>
      <c r="B1181" s="83"/>
      <c r="C1181" s="421" t="s">
        <v>163</v>
      </c>
      <c r="D1181" s="421"/>
      <c r="E1181" s="421"/>
      <c r="F1181" s="98" t="s">
        <v>162</v>
      </c>
      <c r="G1181" s="98" t="s">
        <v>166</v>
      </c>
      <c r="H1181" s="98" t="s">
        <v>165</v>
      </c>
      <c r="I1181" s="98" t="s">
        <v>164</v>
      </c>
      <c r="J1181" s="115"/>
      <c r="K1181" s="98"/>
      <c r="L1181" s="115"/>
      <c r="M1181" s="98"/>
      <c r="N1181" s="114"/>
      <c r="V1181" s="94"/>
      <c r="W1181" s="76"/>
      <c r="X1181" s="76"/>
      <c r="AA1181" s="66" t="s">
        <v>163</v>
      </c>
      <c r="AC1181" s="76"/>
      <c r="AE1181" s="93"/>
      <c r="AF1181" s="76"/>
      <c r="AH1181" s="76"/>
    </row>
    <row r="1182" spans="1:34" s="65" customFormat="1" ht="12" x14ac:dyDescent="0.2">
      <c r="A1182" s="116"/>
      <c r="B1182" s="83"/>
      <c r="C1182" s="421" t="s">
        <v>158</v>
      </c>
      <c r="D1182" s="421"/>
      <c r="E1182" s="421"/>
      <c r="F1182" s="98" t="s">
        <v>162</v>
      </c>
      <c r="G1182" s="98" t="s">
        <v>161</v>
      </c>
      <c r="H1182" s="98" t="s">
        <v>160</v>
      </c>
      <c r="I1182" s="98" t="s">
        <v>159</v>
      </c>
      <c r="J1182" s="115"/>
      <c r="K1182" s="98"/>
      <c r="L1182" s="115"/>
      <c r="M1182" s="98"/>
      <c r="N1182" s="114"/>
      <c r="V1182" s="94"/>
      <c r="W1182" s="76"/>
      <c r="X1182" s="76"/>
      <c r="AA1182" s="66" t="s">
        <v>158</v>
      </c>
      <c r="AC1182" s="76"/>
      <c r="AE1182" s="93"/>
      <c r="AF1182" s="76"/>
      <c r="AH1182" s="76"/>
    </row>
    <row r="1183" spans="1:34" s="65" customFormat="1" ht="12" x14ac:dyDescent="0.2">
      <c r="A1183" s="116"/>
      <c r="B1183" s="83"/>
      <c r="C1183" s="429" t="s">
        <v>157</v>
      </c>
      <c r="D1183" s="429"/>
      <c r="E1183" s="429"/>
      <c r="F1183" s="113"/>
      <c r="G1183" s="113"/>
      <c r="H1183" s="113"/>
      <c r="I1183" s="113"/>
      <c r="J1183" s="118">
        <v>1193.52</v>
      </c>
      <c r="K1183" s="113"/>
      <c r="L1183" s="118">
        <v>109.91</v>
      </c>
      <c r="M1183" s="113"/>
      <c r="N1183" s="117"/>
      <c r="V1183" s="94"/>
      <c r="W1183" s="76"/>
      <c r="X1183" s="76"/>
      <c r="AB1183" s="66" t="s">
        <v>157</v>
      </c>
      <c r="AC1183" s="76"/>
      <c r="AE1183" s="93"/>
      <c r="AF1183" s="76"/>
      <c r="AH1183" s="76"/>
    </row>
    <row r="1184" spans="1:34" s="65" customFormat="1" ht="12" x14ac:dyDescent="0.2">
      <c r="A1184" s="116"/>
      <c r="B1184" s="83"/>
      <c r="C1184" s="421" t="s">
        <v>156</v>
      </c>
      <c r="D1184" s="421"/>
      <c r="E1184" s="421"/>
      <c r="F1184" s="98"/>
      <c r="G1184" s="98"/>
      <c r="H1184" s="98"/>
      <c r="I1184" s="98"/>
      <c r="J1184" s="115"/>
      <c r="K1184" s="98"/>
      <c r="L1184" s="115">
        <v>37.4</v>
      </c>
      <c r="M1184" s="98"/>
      <c r="N1184" s="114">
        <v>746</v>
      </c>
      <c r="V1184" s="94"/>
      <c r="W1184" s="76"/>
      <c r="X1184" s="76"/>
      <c r="AA1184" s="66" t="s">
        <v>156</v>
      </c>
      <c r="AC1184" s="76"/>
      <c r="AE1184" s="93"/>
      <c r="AF1184" s="76"/>
      <c r="AH1184" s="76"/>
    </row>
    <row r="1185" spans="1:34" s="65" customFormat="1" ht="33.75" x14ac:dyDescent="0.2">
      <c r="A1185" s="116"/>
      <c r="B1185" s="83" t="s">
        <v>155</v>
      </c>
      <c r="C1185" s="421" t="s">
        <v>151</v>
      </c>
      <c r="D1185" s="421"/>
      <c r="E1185" s="421"/>
      <c r="F1185" s="98" t="s">
        <v>149</v>
      </c>
      <c r="G1185" s="98" t="s">
        <v>154</v>
      </c>
      <c r="H1185" s="98" t="s">
        <v>153</v>
      </c>
      <c r="I1185" s="98" t="s">
        <v>152</v>
      </c>
      <c r="J1185" s="115"/>
      <c r="K1185" s="98"/>
      <c r="L1185" s="115">
        <v>31.3</v>
      </c>
      <c r="M1185" s="98"/>
      <c r="N1185" s="114">
        <v>624</v>
      </c>
      <c r="V1185" s="94"/>
      <c r="W1185" s="76"/>
      <c r="X1185" s="76"/>
      <c r="AA1185" s="66" t="s">
        <v>151</v>
      </c>
      <c r="AC1185" s="76"/>
      <c r="AE1185" s="93"/>
      <c r="AF1185" s="76"/>
      <c r="AH1185" s="76"/>
    </row>
    <row r="1186" spans="1:34" s="65" customFormat="1" ht="33.75" x14ac:dyDescent="0.2">
      <c r="A1186" s="116"/>
      <c r="B1186" s="83" t="s">
        <v>150</v>
      </c>
      <c r="C1186" s="421" t="s">
        <v>145</v>
      </c>
      <c r="D1186" s="421"/>
      <c r="E1186" s="421"/>
      <c r="F1186" s="98" t="s">
        <v>149</v>
      </c>
      <c r="G1186" s="98" t="s">
        <v>148</v>
      </c>
      <c r="H1186" s="98" t="s">
        <v>147</v>
      </c>
      <c r="I1186" s="98" t="s">
        <v>146</v>
      </c>
      <c r="J1186" s="115"/>
      <c r="K1186" s="98"/>
      <c r="L1186" s="115">
        <v>19.71</v>
      </c>
      <c r="M1186" s="98"/>
      <c r="N1186" s="114">
        <v>393</v>
      </c>
      <c r="V1186" s="94"/>
      <c r="W1186" s="76"/>
      <c r="X1186" s="76"/>
      <c r="AA1186" s="66" t="s">
        <v>145</v>
      </c>
      <c r="AC1186" s="76"/>
      <c r="AE1186" s="93"/>
      <c r="AF1186" s="76"/>
      <c r="AH1186" s="76"/>
    </row>
    <row r="1187" spans="1:34" s="65" customFormat="1" ht="12" x14ac:dyDescent="0.2">
      <c r="A1187" s="112"/>
      <c r="B1187" s="74"/>
      <c r="C1187" s="422" t="s">
        <v>144</v>
      </c>
      <c r="D1187" s="422"/>
      <c r="E1187" s="422"/>
      <c r="F1187" s="101"/>
      <c r="G1187" s="101"/>
      <c r="H1187" s="101"/>
      <c r="I1187" s="101"/>
      <c r="J1187" s="102"/>
      <c r="K1187" s="101"/>
      <c r="L1187" s="102">
        <v>160.91999999999999</v>
      </c>
      <c r="M1187" s="113"/>
      <c r="N1187" s="100"/>
      <c r="V1187" s="94"/>
      <c r="W1187" s="76"/>
      <c r="X1187" s="76"/>
      <c r="AC1187" s="76" t="s">
        <v>144</v>
      </c>
      <c r="AE1187" s="93"/>
      <c r="AF1187" s="76"/>
      <c r="AH1187" s="76"/>
    </row>
    <row r="1188" spans="1:34" s="65" customFormat="1" ht="56.25" x14ac:dyDescent="0.2">
      <c r="A1188" s="104" t="s">
        <v>143</v>
      </c>
      <c r="B1188" s="103" t="s">
        <v>142</v>
      </c>
      <c r="C1188" s="422" t="s">
        <v>139</v>
      </c>
      <c r="D1188" s="422"/>
      <c r="E1188" s="422"/>
      <c r="F1188" s="101" t="s">
        <v>141</v>
      </c>
      <c r="G1188" s="101"/>
      <c r="H1188" s="101"/>
      <c r="I1188" s="101" t="s">
        <v>140</v>
      </c>
      <c r="J1188" s="102">
        <v>11200</v>
      </c>
      <c r="K1188" s="101"/>
      <c r="L1188" s="102">
        <v>728</v>
      </c>
      <c r="M1188" s="101"/>
      <c r="N1188" s="100"/>
      <c r="V1188" s="94"/>
      <c r="W1188" s="76"/>
      <c r="X1188" s="76" t="s">
        <v>139</v>
      </c>
      <c r="AC1188" s="76"/>
      <c r="AE1188" s="93"/>
      <c r="AF1188" s="76"/>
      <c r="AH1188" s="76"/>
    </row>
    <row r="1189" spans="1:34" s="65" customFormat="1" ht="12" x14ac:dyDescent="0.2">
      <c r="A1189" s="112"/>
      <c r="B1189" s="74"/>
      <c r="C1189" s="111" t="s">
        <v>138</v>
      </c>
      <c r="D1189" s="110"/>
      <c r="E1189" s="110"/>
      <c r="F1189" s="99"/>
      <c r="G1189" s="99"/>
      <c r="H1189" s="99"/>
      <c r="I1189" s="99"/>
      <c r="J1189" s="109"/>
      <c r="K1189" s="99"/>
      <c r="L1189" s="109"/>
      <c r="M1189" s="108"/>
      <c r="N1189" s="107"/>
      <c r="V1189" s="94"/>
      <c r="W1189" s="76"/>
      <c r="X1189" s="76"/>
      <c r="AC1189" s="76"/>
      <c r="AE1189" s="93"/>
      <c r="AF1189" s="76"/>
      <c r="AH1189" s="76"/>
    </row>
    <row r="1190" spans="1:34" s="65" customFormat="1" ht="12" x14ac:dyDescent="0.2">
      <c r="A1190" s="106"/>
      <c r="B1190" s="105"/>
      <c r="C1190" s="421" t="s">
        <v>137</v>
      </c>
      <c r="D1190" s="421"/>
      <c r="E1190" s="421"/>
      <c r="F1190" s="421"/>
      <c r="G1190" s="421"/>
      <c r="H1190" s="421"/>
      <c r="I1190" s="421"/>
      <c r="J1190" s="421"/>
      <c r="K1190" s="421"/>
      <c r="L1190" s="421"/>
      <c r="M1190" s="421"/>
      <c r="N1190" s="423"/>
      <c r="V1190" s="94"/>
      <c r="W1190" s="76"/>
      <c r="X1190" s="76"/>
      <c r="Y1190" s="66" t="s">
        <v>137</v>
      </c>
      <c r="AC1190" s="76"/>
      <c r="AE1190" s="93"/>
      <c r="AF1190" s="76"/>
      <c r="AH1190" s="76"/>
    </row>
    <row r="1191" spans="1:34" s="65" customFormat="1" ht="1.5" customHeight="1" x14ac:dyDescent="0.2">
      <c r="A1191" s="99"/>
      <c r="B1191" s="74"/>
      <c r="C1191" s="74"/>
      <c r="D1191" s="74"/>
      <c r="E1191" s="74"/>
      <c r="F1191" s="99"/>
      <c r="G1191" s="99"/>
      <c r="H1191" s="99"/>
      <c r="I1191" s="99"/>
      <c r="J1191" s="75"/>
      <c r="K1191" s="99"/>
      <c r="L1191" s="75"/>
      <c r="M1191" s="98"/>
      <c r="N1191" s="75"/>
      <c r="V1191" s="94"/>
      <c r="W1191" s="76"/>
      <c r="X1191" s="76"/>
      <c r="AC1191" s="76"/>
      <c r="AE1191" s="93"/>
      <c r="AF1191" s="76"/>
      <c r="AH1191" s="76"/>
    </row>
    <row r="1192" spans="1:34" s="65" customFormat="1" ht="12" x14ac:dyDescent="0.2">
      <c r="A1192" s="88"/>
      <c r="B1192" s="87"/>
      <c r="C1192" s="422" t="s">
        <v>136</v>
      </c>
      <c r="D1192" s="422"/>
      <c r="E1192" s="422"/>
      <c r="F1192" s="422"/>
      <c r="G1192" s="422"/>
      <c r="H1192" s="422"/>
      <c r="I1192" s="422"/>
      <c r="J1192" s="422"/>
      <c r="K1192" s="422"/>
      <c r="L1192" s="86"/>
      <c r="M1192" s="97"/>
      <c r="N1192" s="84"/>
      <c r="V1192" s="94"/>
      <c r="W1192" s="76"/>
      <c r="X1192" s="76"/>
      <c r="AC1192" s="76"/>
      <c r="AE1192" s="93"/>
      <c r="AF1192" s="76" t="s">
        <v>136</v>
      </c>
      <c r="AH1192" s="76"/>
    </row>
    <row r="1193" spans="1:34" s="65" customFormat="1" ht="12" x14ac:dyDescent="0.2">
      <c r="A1193" s="79"/>
      <c r="B1193" s="83"/>
      <c r="C1193" s="421" t="s">
        <v>120</v>
      </c>
      <c r="D1193" s="421"/>
      <c r="E1193" s="421"/>
      <c r="F1193" s="421"/>
      <c r="G1193" s="421"/>
      <c r="H1193" s="421"/>
      <c r="I1193" s="421"/>
      <c r="J1193" s="421"/>
      <c r="K1193" s="421"/>
      <c r="L1193" s="82">
        <v>837.91</v>
      </c>
      <c r="M1193" s="96"/>
      <c r="N1193" s="80"/>
      <c r="V1193" s="94"/>
      <c r="W1193" s="76"/>
      <c r="X1193" s="76"/>
      <c r="AC1193" s="76"/>
      <c r="AE1193" s="93"/>
      <c r="AF1193" s="76"/>
      <c r="AG1193" s="66" t="s">
        <v>120</v>
      </c>
      <c r="AH1193" s="76"/>
    </row>
    <row r="1194" spans="1:34" s="65" customFormat="1" ht="12" x14ac:dyDescent="0.2">
      <c r="A1194" s="79"/>
      <c r="B1194" s="83"/>
      <c r="C1194" s="421" t="s">
        <v>103</v>
      </c>
      <c r="D1194" s="421"/>
      <c r="E1194" s="421"/>
      <c r="F1194" s="421"/>
      <c r="G1194" s="421"/>
      <c r="H1194" s="421"/>
      <c r="I1194" s="421"/>
      <c r="J1194" s="421"/>
      <c r="K1194" s="421"/>
      <c r="L1194" s="82"/>
      <c r="M1194" s="96"/>
      <c r="N1194" s="80"/>
      <c r="V1194" s="94"/>
      <c r="W1194" s="76"/>
      <c r="X1194" s="76"/>
      <c r="AC1194" s="76"/>
      <c r="AE1194" s="93"/>
      <c r="AF1194" s="76"/>
      <c r="AG1194" s="66" t="s">
        <v>103</v>
      </c>
      <c r="AH1194" s="76"/>
    </row>
    <row r="1195" spans="1:34" s="65" customFormat="1" ht="12" x14ac:dyDescent="0.2">
      <c r="A1195" s="79"/>
      <c r="B1195" s="83"/>
      <c r="C1195" s="421" t="s">
        <v>119</v>
      </c>
      <c r="D1195" s="421"/>
      <c r="E1195" s="421"/>
      <c r="F1195" s="421"/>
      <c r="G1195" s="421"/>
      <c r="H1195" s="421"/>
      <c r="I1195" s="421"/>
      <c r="J1195" s="421"/>
      <c r="K1195" s="421"/>
      <c r="L1195" s="82">
        <v>31.34</v>
      </c>
      <c r="M1195" s="96"/>
      <c r="N1195" s="80"/>
      <c r="V1195" s="94"/>
      <c r="W1195" s="76"/>
      <c r="X1195" s="76"/>
      <c r="AC1195" s="76"/>
      <c r="AE1195" s="93"/>
      <c r="AF1195" s="76"/>
      <c r="AG1195" s="66" t="s">
        <v>119</v>
      </c>
      <c r="AH1195" s="76"/>
    </row>
    <row r="1196" spans="1:34" s="65" customFormat="1" ht="12" x14ac:dyDescent="0.2">
      <c r="A1196" s="79"/>
      <c r="B1196" s="83"/>
      <c r="C1196" s="421" t="s">
        <v>118</v>
      </c>
      <c r="D1196" s="421"/>
      <c r="E1196" s="421"/>
      <c r="F1196" s="421"/>
      <c r="G1196" s="421"/>
      <c r="H1196" s="421"/>
      <c r="I1196" s="421"/>
      <c r="J1196" s="421"/>
      <c r="K1196" s="421"/>
      <c r="L1196" s="82">
        <v>71.099999999999994</v>
      </c>
      <c r="M1196" s="96"/>
      <c r="N1196" s="80"/>
      <c r="V1196" s="94"/>
      <c r="W1196" s="76"/>
      <c r="X1196" s="76"/>
      <c r="AC1196" s="76"/>
      <c r="AE1196" s="93"/>
      <c r="AF1196" s="76"/>
      <c r="AG1196" s="66" t="s">
        <v>118</v>
      </c>
      <c r="AH1196" s="76"/>
    </row>
    <row r="1197" spans="1:34" s="65" customFormat="1" ht="12" x14ac:dyDescent="0.2">
      <c r="A1197" s="79"/>
      <c r="B1197" s="83"/>
      <c r="C1197" s="421" t="s">
        <v>117</v>
      </c>
      <c r="D1197" s="421"/>
      <c r="E1197" s="421"/>
      <c r="F1197" s="421"/>
      <c r="G1197" s="421"/>
      <c r="H1197" s="421"/>
      <c r="I1197" s="421"/>
      <c r="J1197" s="421"/>
      <c r="K1197" s="421"/>
      <c r="L1197" s="82">
        <v>6.06</v>
      </c>
      <c r="M1197" s="96"/>
      <c r="N1197" s="80"/>
      <c r="V1197" s="94"/>
      <c r="W1197" s="76"/>
      <c r="X1197" s="76"/>
      <c r="AC1197" s="76"/>
      <c r="AE1197" s="93"/>
      <c r="AF1197" s="76"/>
      <c r="AG1197" s="66" t="s">
        <v>117</v>
      </c>
      <c r="AH1197" s="76"/>
    </row>
    <row r="1198" spans="1:34" s="65" customFormat="1" ht="12" x14ac:dyDescent="0.2">
      <c r="A1198" s="79"/>
      <c r="B1198" s="83"/>
      <c r="C1198" s="421" t="s">
        <v>116</v>
      </c>
      <c r="D1198" s="421"/>
      <c r="E1198" s="421"/>
      <c r="F1198" s="421"/>
      <c r="G1198" s="421"/>
      <c r="H1198" s="421"/>
      <c r="I1198" s="421"/>
      <c r="J1198" s="421"/>
      <c r="K1198" s="421"/>
      <c r="L1198" s="82">
        <v>735.47</v>
      </c>
      <c r="M1198" s="96"/>
      <c r="N1198" s="80"/>
      <c r="V1198" s="94"/>
      <c r="W1198" s="76"/>
      <c r="X1198" s="76"/>
      <c r="AC1198" s="76"/>
      <c r="AE1198" s="93"/>
      <c r="AF1198" s="76"/>
      <c r="AG1198" s="66" t="s">
        <v>116</v>
      </c>
      <c r="AH1198" s="76"/>
    </row>
    <row r="1199" spans="1:34" s="65" customFormat="1" ht="12" x14ac:dyDescent="0.2">
      <c r="A1199" s="79"/>
      <c r="B1199" s="83"/>
      <c r="C1199" s="421" t="s">
        <v>115</v>
      </c>
      <c r="D1199" s="421"/>
      <c r="E1199" s="421"/>
      <c r="F1199" s="421"/>
      <c r="G1199" s="421"/>
      <c r="H1199" s="421"/>
      <c r="I1199" s="421"/>
      <c r="J1199" s="421"/>
      <c r="K1199" s="421"/>
      <c r="L1199" s="82">
        <v>888.92</v>
      </c>
      <c r="M1199" s="96"/>
      <c r="N1199" s="80"/>
      <c r="V1199" s="94"/>
      <c r="W1199" s="76"/>
      <c r="X1199" s="76"/>
      <c r="AC1199" s="76"/>
      <c r="AE1199" s="93"/>
      <c r="AF1199" s="76"/>
      <c r="AG1199" s="66" t="s">
        <v>115</v>
      </c>
      <c r="AH1199" s="76"/>
    </row>
    <row r="1200" spans="1:34" s="65" customFormat="1" ht="12" x14ac:dyDescent="0.2">
      <c r="A1200" s="79"/>
      <c r="B1200" s="83"/>
      <c r="C1200" s="421" t="s">
        <v>103</v>
      </c>
      <c r="D1200" s="421"/>
      <c r="E1200" s="421"/>
      <c r="F1200" s="421"/>
      <c r="G1200" s="421"/>
      <c r="H1200" s="421"/>
      <c r="I1200" s="421"/>
      <c r="J1200" s="421"/>
      <c r="K1200" s="421"/>
      <c r="L1200" s="82"/>
      <c r="M1200" s="96"/>
      <c r="N1200" s="80"/>
      <c r="V1200" s="94"/>
      <c r="W1200" s="76"/>
      <c r="X1200" s="76"/>
      <c r="AC1200" s="76"/>
      <c r="AE1200" s="93"/>
      <c r="AF1200" s="76"/>
      <c r="AG1200" s="66" t="s">
        <v>103</v>
      </c>
      <c r="AH1200" s="76"/>
    </row>
    <row r="1201" spans="1:34" s="65" customFormat="1" ht="12" x14ac:dyDescent="0.2">
      <c r="A1201" s="79"/>
      <c r="B1201" s="83"/>
      <c r="C1201" s="421" t="s">
        <v>102</v>
      </c>
      <c r="D1201" s="421"/>
      <c r="E1201" s="421"/>
      <c r="F1201" s="421"/>
      <c r="G1201" s="421"/>
      <c r="H1201" s="421"/>
      <c r="I1201" s="421"/>
      <c r="J1201" s="421"/>
      <c r="K1201" s="421"/>
      <c r="L1201" s="82">
        <v>31.34</v>
      </c>
      <c r="M1201" s="96"/>
      <c r="N1201" s="80"/>
      <c r="V1201" s="94"/>
      <c r="W1201" s="76"/>
      <c r="X1201" s="76"/>
      <c r="AC1201" s="76"/>
      <c r="AE1201" s="93"/>
      <c r="AF1201" s="76"/>
      <c r="AG1201" s="66" t="s">
        <v>102</v>
      </c>
      <c r="AH1201" s="76"/>
    </row>
    <row r="1202" spans="1:34" s="65" customFormat="1" ht="12" x14ac:dyDescent="0.2">
      <c r="A1202" s="79"/>
      <c r="B1202" s="83"/>
      <c r="C1202" s="421" t="s">
        <v>135</v>
      </c>
      <c r="D1202" s="421"/>
      <c r="E1202" s="421"/>
      <c r="F1202" s="421"/>
      <c r="G1202" s="421"/>
      <c r="H1202" s="421"/>
      <c r="I1202" s="421"/>
      <c r="J1202" s="421"/>
      <c r="K1202" s="421"/>
      <c r="L1202" s="82">
        <v>71.099999999999994</v>
      </c>
      <c r="M1202" s="96"/>
      <c r="N1202" s="80"/>
      <c r="V1202" s="94"/>
      <c r="W1202" s="76"/>
      <c r="X1202" s="76"/>
      <c r="AC1202" s="76"/>
      <c r="AE1202" s="93"/>
      <c r="AF1202" s="76"/>
      <c r="AG1202" s="66" t="s">
        <v>135</v>
      </c>
      <c r="AH1202" s="76"/>
    </row>
    <row r="1203" spans="1:34" s="65" customFormat="1" ht="12" x14ac:dyDescent="0.2">
      <c r="A1203" s="79"/>
      <c r="B1203" s="83"/>
      <c r="C1203" s="421" t="s">
        <v>134</v>
      </c>
      <c r="D1203" s="421"/>
      <c r="E1203" s="421"/>
      <c r="F1203" s="421"/>
      <c r="G1203" s="421"/>
      <c r="H1203" s="421"/>
      <c r="I1203" s="421"/>
      <c r="J1203" s="421"/>
      <c r="K1203" s="421"/>
      <c r="L1203" s="82">
        <v>6.06</v>
      </c>
      <c r="M1203" s="96"/>
      <c r="N1203" s="80"/>
      <c r="V1203" s="94"/>
      <c r="W1203" s="76"/>
      <c r="X1203" s="76"/>
      <c r="AC1203" s="76"/>
      <c r="AE1203" s="93"/>
      <c r="AF1203" s="76"/>
      <c r="AG1203" s="66" t="s">
        <v>134</v>
      </c>
      <c r="AH1203" s="76"/>
    </row>
    <row r="1204" spans="1:34" s="65" customFormat="1" ht="12" x14ac:dyDescent="0.2">
      <c r="A1204" s="79"/>
      <c r="B1204" s="83"/>
      <c r="C1204" s="421" t="s">
        <v>99</v>
      </c>
      <c r="D1204" s="421"/>
      <c r="E1204" s="421"/>
      <c r="F1204" s="421"/>
      <c r="G1204" s="421"/>
      <c r="H1204" s="421"/>
      <c r="I1204" s="421"/>
      <c r="J1204" s="421"/>
      <c r="K1204" s="421"/>
      <c r="L1204" s="82">
        <v>735.47</v>
      </c>
      <c r="M1204" s="96"/>
      <c r="N1204" s="80"/>
      <c r="V1204" s="94"/>
      <c r="W1204" s="76"/>
      <c r="X1204" s="76"/>
      <c r="AC1204" s="76"/>
      <c r="AE1204" s="93"/>
      <c r="AF1204" s="76"/>
      <c r="AG1204" s="66" t="s">
        <v>99</v>
      </c>
      <c r="AH1204" s="76"/>
    </row>
    <row r="1205" spans="1:34" s="65" customFormat="1" ht="12" x14ac:dyDescent="0.2">
      <c r="A1205" s="79"/>
      <c r="B1205" s="83"/>
      <c r="C1205" s="421" t="s">
        <v>98</v>
      </c>
      <c r="D1205" s="421"/>
      <c r="E1205" s="421"/>
      <c r="F1205" s="421"/>
      <c r="G1205" s="421"/>
      <c r="H1205" s="421"/>
      <c r="I1205" s="421"/>
      <c r="J1205" s="421"/>
      <c r="K1205" s="421"/>
      <c r="L1205" s="82">
        <v>31.3</v>
      </c>
      <c r="M1205" s="96"/>
      <c r="N1205" s="80"/>
      <c r="V1205" s="94"/>
      <c r="W1205" s="76"/>
      <c r="X1205" s="76"/>
      <c r="AC1205" s="76"/>
      <c r="AE1205" s="93"/>
      <c r="AF1205" s="76"/>
      <c r="AG1205" s="66" t="s">
        <v>98</v>
      </c>
      <c r="AH1205" s="76"/>
    </row>
    <row r="1206" spans="1:34" s="65" customFormat="1" ht="12" x14ac:dyDescent="0.2">
      <c r="A1206" s="79"/>
      <c r="B1206" s="83"/>
      <c r="C1206" s="421" t="s">
        <v>97</v>
      </c>
      <c r="D1206" s="421"/>
      <c r="E1206" s="421"/>
      <c r="F1206" s="421"/>
      <c r="G1206" s="421"/>
      <c r="H1206" s="421"/>
      <c r="I1206" s="421"/>
      <c r="J1206" s="421"/>
      <c r="K1206" s="421"/>
      <c r="L1206" s="82">
        <v>19.71</v>
      </c>
      <c r="M1206" s="96"/>
      <c r="N1206" s="80"/>
      <c r="V1206" s="94"/>
      <c r="W1206" s="76"/>
      <c r="X1206" s="76"/>
      <c r="AC1206" s="76"/>
      <c r="AE1206" s="93"/>
      <c r="AF1206" s="76"/>
      <c r="AG1206" s="66" t="s">
        <v>97</v>
      </c>
      <c r="AH1206" s="76"/>
    </row>
    <row r="1207" spans="1:34" s="65" customFormat="1" ht="12" x14ac:dyDescent="0.2">
      <c r="A1207" s="79"/>
      <c r="B1207" s="83"/>
      <c r="C1207" s="421" t="s">
        <v>96</v>
      </c>
      <c r="D1207" s="421"/>
      <c r="E1207" s="421"/>
      <c r="F1207" s="421"/>
      <c r="G1207" s="421"/>
      <c r="H1207" s="421"/>
      <c r="I1207" s="421"/>
      <c r="J1207" s="421"/>
      <c r="K1207" s="421"/>
      <c r="L1207" s="82">
        <v>37.4</v>
      </c>
      <c r="M1207" s="96"/>
      <c r="N1207" s="80"/>
      <c r="V1207" s="94"/>
      <c r="W1207" s="76"/>
      <c r="X1207" s="76"/>
      <c r="AC1207" s="76"/>
      <c r="AE1207" s="93"/>
      <c r="AF1207" s="76"/>
      <c r="AG1207" s="66" t="s">
        <v>96</v>
      </c>
      <c r="AH1207" s="76"/>
    </row>
    <row r="1208" spans="1:34" s="65" customFormat="1" ht="12" x14ac:dyDescent="0.2">
      <c r="A1208" s="79"/>
      <c r="B1208" s="83"/>
      <c r="C1208" s="421" t="s">
        <v>95</v>
      </c>
      <c r="D1208" s="421"/>
      <c r="E1208" s="421"/>
      <c r="F1208" s="421"/>
      <c r="G1208" s="421"/>
      <c r="H1208" s="421"/>
      <c r="I1208" s="421"/>
      <c r="J1208" s="421"/>
      <c r="K1208" s="421"/>
      <c r="L1208" s="82">
        <v>31.3</v>
      </c>
      <c r="M1208" s="96"/>
      <c r="N1208" s="80"/>
      <c r="V1208" s="94"/>
      <c r="W1208" s="76"/>
      <c r="X1208" s="76"/>
      <c r="AC1208" s="76"/>
      <c r="AE1208" s="93"/>
      <c r="AF1208" s="76"/>
      <c r="AG1208" s="66" t="s">
        <v>95</v>
      </c>
      <c r="AH1208" s="76"/>
    </row>
    <row r="1209" spans="1:34" s="65" customFormat="1" ht="12" x14ac:dyDescent="0.2">
      <c r="A1209" s="79"/>
      <c r="B1209" s="83"/>
      <c r="C1209" s="421" t="s">
        <v>94</v>
      </c>
      <c r="D1209" s="421"/>
      <c r="E1209" s="421"/>
      <c r="F1209" s="421"/>
      <c r="G1209" s="421"/>
      <c r="H1209" s="421"/>
      <c r="I1209" s="421"/>
      <c r="J1209" s="421"/>
      <c r="K1209" s="421"/>
      <c r="L1209" s="82">
        <v>19.71</v>
      </c>
      <c r="M1209" s="96"/>
      <c r="N1209" s="80"/>
      <c r="V1209" s="94"/>
      <c r="W1209" s="76"/>
      <c r="X1209" s="76"/>
      <c r="AC1209" s="76"/>
      <c r="AE1209" s="93"/>
      <c r="AF1209" s="76"/>
      <c r="AG1209" s="66" t="s">
        <v>94</v>
      </c>
      <c r="AH1209" s="76"/>
    </row>
    <row r="1210" spans="1:34" s="65" customFormat="1" ht="12" x14ac:dyDescent="0.2">
      <c r="A1210" s="79"/>
      <c r="B1210" s="75"/>
      <c r="C1210" s="424" t="s">
        <v>133</v>
      </c>
      <c r="D1210" s="424"/>
      <c r="E1210" s="424"/>
      <c r="F1210" s="424"/>
      <c r="G1210" s="424"/>
      <c r="H1210" s="424"/>
      <c r="I1210" s="424"/>
      <c r="J1210" s="424"/>
      <c r="K1210" s="424"/>
      <c r="L1210" s="73">
        <v>888.92</v>
      </c>
      <c r="M1210" s="72"/>
      <c r="N1210" s="95"/>
      <c r="V1210" s="94"/>
      <c r="W1210" s="76"/>
      <c r="X1210" s="76"/>
      <c r="AC1210" s="76"/>
      <c r="AE1210" s="93"/>
      <c r="AF1210" s="76"/>
      <c r="AH1210" s="76" t="s">
        <v>133</v>
      </c>
    </row>
    <row r="1211" spans="1:34" s="65" customFormat="1" ht="12" x14ac:dyDescent="0.2">
      <c r="A1211" s="425" t="s">
        <v>132</v>
      </c>
      <c r="B1211" s="426"/>
      <c r="C1211" s="426"/>
      <c r="D1211" s="426"/>
      <c r="E1211" s="426"/>
      <c r="F1211" s="426"/>
      <c r="G1211" s="426"/>
      <c r="H1211" s="426"/>
      <c r="I1211" s="426"/>
      <c r="J1211" s="426"/>
      <c r="K1211" s="426"/>
      <c r="L1211" s="426"/>
      <c r="M1211" s="426"/>
      <c r="N1211" s="427"/>
      <c r="V1211" s="94" t="s">
        <v>132</v>
      </c>
      <c r="W1211" s="76"/>
      <c r="X1211" s="76"/>
      <c r="AC1211" s="76"/>
      <c r="AE1211" s="93"/>
      <c r="AF1211" s="76"/>
      <c r="AH1211" s="76"/>
    </row>
    <row r="1212" spans="1:34" s="65" customFormat="1" ht="33.75" x14ac:dyDescent="0.2">
      <c r="A1212" s="104" t="s">
        <v>131</v>
      </c>
      <c r="B1212" s="103" t="s">
        <v>130</v>
      </c>
      <c r="C1212" s="422" t="s">
        <v>129</v>
      </c>
      <c r="D1212" s="422"/>
      <c r="E1212" s="422"/>
      <c r="F1212" s="101" t="s">
        <v>126</v>
      </c>
      <c r="G1212" s="101"/>
      <c r="H1212" s="101"/>
      <c r="I1212" s="101" t="s">
        <v>125</v>
      </c>
      <c r="J1212" s="102">
        <v>42.6</v>
      </c>
      <c r="K1212" s="101"/>
      <c r="L1212" s="102">
        <v>898.43</v>
      </c>
      <c r="M1212" s="101"/>
      <c r="N1212" s="100"/>
      <c r="V1212" s="94"/>
      <c r="W1212" s="76"/>
      <c r="X1212" s="76" t="s">
        <v>129</v>
      </c>
      <c r="AC1212" s="76"/>
      <c r="AE1212" s="93"/>
      <c r="AF1212" s="76"/>
      <c r="AH1212" s="76"/>
    </row>
    <row r="1213" spans="1:34" s="65" customFormat="1" ht="45" x14ac:dyDescent="0.2">
      <c r="A1213" s="104" t="s">
        <v>128</v>
      </c>
      <c r="B1213" s="103" t="s">
        <v>127</v>
      </c>
      <c r="C1213" s="422" t="s">
        <v>124</v>
      </c>
      <c r="D1213" s="422"/>
      <c r="E1213" s="422"/>
      <c r="F1213" s="101" t="s">
        <v>126</v>
      </c>
      <c r="G1213" s="101"/>
      <c r="H1213" s="101"/>
      <c r="I1213" s="101" t="s">
        <v>125</v>
      </c>
      <c r="J1213" s="102">
        <v>13.67</v>
      </c>
      <c r="K1213" s="101"/>
      <c r="L1213" s="102">
        <v>288.3</v>
      </c>
      <c r="M1213" s="101"/>
      <c r="N1213" s="100"/>
      <c r="V1213" s="94"/>
      <c r="W1213" s="76"/>
      <c r="X1213" s="76" t="s">
        <v>124</v>
      </c>
      <c r="AC1213" s="76"/>
      <c r="AE1213" s="93"/>
      <c r="AF1213" s="76"/>
      <c r="AH1213" s="76"/>
    </row>
    <row r="1214" spans="1:34" s="65" customFormat="1" ht="1.5" customHeight="1" x14ac:dyDescent="0.2">
      <c r="A1214" s="99"/>
      <c r="B1214" s="74"/>
      <c r="C1214" s="74"/>
      <c r="D1214" s="74"/>
      <c r="E1214" s="74"/>
      <c r="F1214" s="99"/>
      <c r="G1214" s="99"/>
      <c r="H1214" s="99"/>
      <c r="I1214" s="99"/>
      <c r="J1214" s="75"/>
      <c r="K1214" s="99"/>
      <c r="L1214" s="75"/>
      <c r="M1214" s="98"/>
      <c r="N1214" s="75"/>
      <c r="V1214" s="94"/>
      <c r="W1214" s="76"/>
      <c r="X1214" s="76"/>
      <c r="AC1214" s="76"/>
      <c r="AE1214" s="93"/>
      <c r="AF1214" s="76"/>
      <c r="AH1214" s="76"/>
    </row>
    <row r="1215" spans="1:34" s="65" customFormat="1" ht="12" x14ac:dyDescent="0.2">
      <c r="A1215" s="88"/>
      <c r="B1215" s="87"/>
      <c r="C1215" s="422" t="s">
        <v>123</v>
      </c>
      <c r="D1215" s="422"/>
      <c r="E1215" s="422"/>
      <c r="F1215" s="422"/>
      <c r="G1215" s="422"/>
      <c r="H1215" s="422"/>
      <c r="I1215" s="422"/>
      <c r="J1215" s="422"/>
      <c r="K1215" s="422"/>
      <c r="L1215" s="86"/>
      <c r="M1215" s="97"/>
      <c r="N1215" s="84"/>
      <c r="V1215" s="94"/>
      <c r="W1215" s="76"/>
      <c r="X1215" s="76"/>
      <c r="AC1215" s="76"/>
      <c r="AE1215" s="93"/>
      <c r="AF1215" s="76" t="s">
        <v>123</v>
      </c>
      <c r="AH1215" s="76"/>
    </row>
    <row r="1216" spans="1:34" s="65" customFormat="1" ht="12" x14ac:dyDescent="0.2">
      <c r="A1216" s="79"/>
      <c r="B1216" s="83"/>
      <c r="C1216" s="421" t="s">
        <v>120</v>
      </c>
      <c r="D1216" s="421"/>
      <c r="E1216" s="421"/>
      <c r="F1216" s="421"/>
      <c r="G1216" s="421"/>
      <c r="H1216" s="421"/>
      <c r="I1216" s="421"/>
      <c r="J1216" s="421"/>
      <c r="K1216" s="421"/>
      <c r="L1216" s="82">
        <v>1186.73</v>
      </c>
      <c r="M1216" s="96"/>
      <c r="N1216" s="80"/>
      <c r="V1216" s="94"/>
      <c r="W1216" s="76"/>
      <c r="X1216" s="76"/>
      <c r="AC1216" s="76"/>
      <c r="AE1216" s="93"/>
      <c r="AF1216" s="76"/>
      <c r="AG1216" s="66" t="s">
        <v>120</v>
      </c>
      <c r="AH1216" s="76"/>
    </row>
    <row r="1217" spans="1:39" ht="12" x14ac:dyDescent="0.2">
      <c r="A1217" s="79"/>
      <c r="B1217" s="83"/>
      <c r="C1217" s="421" t="s">
        <v>103</v>
      </c>
      <c r="D1217" s="421"/>
      <c r="E1217" s="421"/>
      <c r="F1217" s="421"/>
      <c r="G1217" s="421"/>
      <c r="H1217" s="421"/>
      <c r="I1217" s="421"/>
      <c r="J1217" s="421"/>
      <c r="K1217" s="421"/>
      <c r="L1217" s="82"/>
      <c r="M1217" s="96"/>
      <c r="N1217" s="80"/>
      <c r="P1217" s="65"/>
      <c r="Q1217" s="65"/>
      <c r="R1217" s="65"/>
      <c r="S1217" s="65"/>
      <c r="T1217" s="65"/>
      <c r="U1217" s="65"/>
      <c r="V1217" s="94"/>
      <c r="W1217" s="76"/>
      <c r="X1217" s="76"/>
      <c r="Y1217" s="65"/>
      <c r="Z1217" s="65"/>
      <c r="AA1217" s="65"/>
      <c r="AB1217" s="65"/>
      <c r="AC1217" s="76"/>
      <c r="AD1217" s="65"/>
      <c r="AE1217" s="93"/>
      <c r="AF1217" s="76"/>
      <c r="AG1217" s="66" t="s">
        <v>103</v>
      </c>
      <c r="AH1217" s="76"/>
      <c r="AI1217" s="65"/>
      <c r="AJ1217" s="65"/>
      <c r="AK1217" s="65"/>
    </row>
    <row r="1218" spans="1:39" ht="12" x14ac:dyDescent="0.2">
      <c r="A1218" s="79"/>
      <c r="B1218" s="83"/>
      <c r="C1218" s="421" t="s">
        <v>118</v>
      </c>
      <c r="D1218" s="421"/>
      <c r="E1218" s="421"/>
      <c r="F1218" s="421"/>
      <c r="G1218" s="421"/>
      <c r="H1218" s="421"/>
      <c r="I1218" s="421"/>
      <c r="J1218" s="421"/>
      <c r="K1218" s="421"/>
      <c r="L1218" s="82">
        <v>1186.73</v>
      </c>
      <c r="M1218" s="96"/>
      <c r="N1218" s="80"/>
      <c r="P1218" s="65"/>
      <c r="Q1218" s="65"/>
      <c r="R1218" s="65"/>
      <c r="S1218" s="65"/>
      <c r="T1218" s="65"/>
      <c r="U1218" s="65"/>
      <c r="V1218" s="94"/>
      <c r="W1218" s="76"/>
      <c r="X1218" s="76"/>
      <c r="Y1218" s="65"/>
      <c r="Z1218" s="65"/>
      <c r="AA1218" s="65"/>
      <c r="AB1218" s="65"/>
      <c r="AC1218" s="76"/>
      <c r="AD1218" s="65"/>
      <c r="AE1218" s="93"/>
      <c r="AF1218" s="76"/>
      <c r="AG1218" s="66" t="s">
        <v>118</v>
      </c>
      <c r="AH1218" s="76"/>
      <c r="AI1218" s="65"/>
      <c r="AJ1218" s="65"/>
      <c r="AK1218" s="65"/>
    </row>
    <row r="1219" spans="1:39" ht="12" x14ac:dyDescent="0.2">
      <c r="A1219" s="79"/>
      <c r="B1219" s="83"/>
      <c r="C1219" s="421" t="s">
        <v>115</v>
      </c>
      <c r="D1219" s="421"/>
      <c r="E1219" s="421"/>
      <c r="F1219" s="421"/>
      <c r="G1219" s="421"/>
      <c r="H1219" s="421"/>
      <c r="I1219" s="421"/>
      <c r="J1219" s="421"/>
      <c r="K1219" s="421"/>
      <c r="L1219" s="82">
        <v>1186.73</v>
      </c>
      <c r="M1219" s="96"/>
      <c r="N1219" s="80"/>
      <c r="P1219" s="65"/>
      <c r="Q1219" s="65"/>
      <c r="R1219" s="65"/>
      <c r="S1219" s="65"/>
      <c r="T1219" s="65"/>
      <c r="U1219" s="65"/>
      <c r="V1219" s="94"/>
      <c r="W1219" s="76"/>
      <c r="X1219" s="76"/>
      <c r="Y1219" s="65"/>
      <c r="Z1219" s="65"/>
      <c r="AA1219" s="65"/>
      <c r="AB1219" s="65"/>
      <c r="AC1219" s="76"/>
      <c r="AD1219" s="65"/>
      <c r="AE1219" s="93"/>
      <c r="AF1219" s="76"/>
      <c r="AG1219" s="66" t="s">
        <v>115</v>
      </c>
      <c r="AH1219" s="76"/>
      <c r="AI1219" s="65"/>
      <c r="AJ1219" s="65"/>
      <c r="AK1219" s="65"/>
    </row>
    <row r="1220" spans="1:39" ht="12" x14ac:dyDescent="0.2">
      <c r="A1220" s="79"/>
      <c r="B1220" s="83"/>
      <c r="C1220" s="421" t="s">
        <v>105</v>
      </c>
      <c r="D1220" s="421"/>
      <c r="E1220" s="421"/>
      <c r="F1220" s="421"/>
      <c r="G1220" s="421"/>
      <c r="H1220" s="421"/>
      <c r="I1220" s="421"/>
      <c r="J1220" s="421"/>
      <c r="K1220" s="421"/>
      <c r="L1220" s="82">
        <v>1186.73</v>
      </c>
      <c r="M1220" s="96"/>
      <c r="N1220" s="80"/>
      <c r="P1220" s="65"/>
      <c r="Q1220" s="65"/>
      <c r="R1220" s="65"/>
      <c r="S1220" s="65"/>
      <c r="T1220" s="65"/>
      <c r="U1220" s="65"/>
      <c r="V1220" s="94"/>
      <c r="W1220" s="76"/>
      <c r="X1220" s="76"/>
      <c r="Y1220" s="65"/>
      <c r="Z1220" s="65"/>
      <c r="AA1220" s="65"/>
      <c r="AB1220" s="65"/>
      <c r="AC1220" s="76"/>
      <c r="AD1220" s="65"/>
      <c r="AE1220" s="93"/>
      <c r="AF1220" s="76"/>
      <c r="AG1220" s="66" t="s">
        <v>105</v>
      </c>
      <c r="AH1220" s="76"/>
      <c r="AI1220" s="65"/>
      <c r="AJ1220" s="65"/>
      <c r="AK1220" s="65"/>
    </row>
    <row r="1221" spans="1:39" ht="12" x14ac:dyDescent="0.2">
      <c r="A1221" s="79"/>
      <c r="B1221" s="75"/>
      <c r="C1221" s="424" t="s">
        <v>122</v>
      </c>
      <c r="D1221" s="424"/>
      <c r="E1221" s="424"/>
      <c r="F1221" s="424"/>
      <c r="G1221" s="424"/>
      <c r="H1221" s="424"/>
      <c r="I1221" s="424"/>
      <c r="J1221" s="424"/>
      <c r="K1221" s="424"/>
      <c r="L1221" s="73">
        <v>1186.73</v>
      </c>
      <c r="M1221" s="72"/>
      <c r="N1221" s="95"/>
      <c r="P1221" s="65"/>
      <c r="Q1221" s="65"/>
      <c r="R1221" s="65"/>
      <c r="S1221" s="65"/>
      <c r="T1221" s="65"/>
      <c r="U1221" s="65"/>
      <c r="V1221" s="94"/>
      <c r="W1221" s="76"/>
      <c r="X1221" s="76"/>
      <c r="Y1221" s="65"/>
      <c r="Z1221" s="65"/>
      <c r="AA1221" s="65"/>
      <c r="AB1221" s="65"/>
      <c r="AC1221" s="76"/>
      <c r="AD1221" s="65"/>
      <c r="AE1221" s="93"/>
      <c r="AF1221" s="76"/>
      <c r="AG1221" s="65"/>
      <c r="AH1221" s="76" t="s">
        <v>122</v>
      </c>
      <c r="AI1221" s="65"/>
      <c r="AJ1221" s="65"/>
      <c r="AK1221" s="65"/>
    </row>
    <row r="1222" spans="1:39" ht="2.25" customHeight="1" x14ac:dyDescent="0.2">
      <c r="B1222" s="92"/>
      <c r="C1222" s="92"/>
      <c r="D1222" s="92"/>
      <c r="E1222" s="92"/>
      <c r="F1222" s="92"/>
      <c r="G1222" s="92"/>
      <c r="H1222" s="92"/>
      <c r="I1222" s="92"/>
      <c r="J1222" s="92"/>
      <c r="K1222" s="92"/>
      <c r="L1222" s="91"/>
      <c r="M1222" s="90"/>
      <c r="N1222" s="89"/>
      <c r="P1222" s="65"/>
      <c r="Q1222" s="65"/>
      <c r="R1222" s="65"/>
      <c r="S1222" s="65"/>
      <c r="T1222" s="65"/>
      <c r="U1222" s="65"/>
      <c r="V1222" s="65"/>
      <c r="W1222" s="65"/>
      <c r="X1222" s="65"/>
      <c r="Y1222" s="65"/>
      <c r="Z1222" s="65"/>
      <c r="AA1222" s="65"/>
      <c r="AB1222" s="65"/>
      <c r="AC1222" s="65"/>
      <c r="AD1222" s="65"/>
      <c r="AE1222" s="65"/>
      <c r="AF1222" s="65"/>
      <c r="AG1222" s="65"/>
      <c r="AH1222" s="65"/>
      <c r="AI1222" s="65"/>
      <c r="AJ1222" s="65"/>
      <c r="AK1222" s="65"/>
    </row>
    <row r="1223" spans="1:39" x14ac:dyDescent="0.2">
      <c r="A1223" s="88"/>
      <c r="B1223" s="87"/>
      <c r="C1223" s="422" t="s">
        <v>121</v>
      </c>
      <c r="D1223" s="422"/>
      <c r="E1223" s="422"/>
      <c r="F1223" s="422"/>
      <c r="G1223" s="422"/>
      <c r="H1223" s="422"/>
      <c r="I1223" s="422"/>
      <c r="J1223" s="422"/>
      <c r="K1223" s="422"/>
      <c r="L1223" s="86"/>
      <c r="M1223" s="85"/>
      <c r="N1223" s="84"/>
      <c r="P1223" s="65"/>
      <c r="Q1223" s="65"/>
      <c r="R1223" s="65"/>
      <c r="S1223" s="65"/>
      <c r="T1223" s="65"/>
      <c r="U1223" s="65"/>
      <c r="V1223" s="65"/>
      <c r="W1223" s="65"/>
      <c r="X1223" s="65"/>
      <c r="Y1223" s="65"/>
      <c r="Z1223" s="65"/>
      <c r="AA1223" s="65"/>
      <c r="AB1223" s="65"/>
      <c r="AC1223" s="65"/>
      <c r="AD1223" s="65"/>
      <c r="AE1223" s="65"/>
      <c r="AF1223" s="65"/>
      <c r="AG1223" s="65"/>
      <c r="AH1223" s="65"/>
      <c r="AI1223" s="76" t="s">
        <v>121</v>
      </c>
      <c r="AJ1223" s="65"/>
      <c r="AK1223" s="65"/>
    </row>
    <row r="1224" spans="1:39" x14ac:dyDescent="0.2">
      <c r="A1224" s="79"/>
      <c r="B1224" s="83"/>
      <c r="C1224" s="421" t="s">
        <v>120</v>
      </c>
      <c r="D1224" s="421"/>
      <c r="E1224" s="421"/>
      <c r="F1224" s="421"/>
      <c r="G1224" s="421"/>
      <c r="H1224" s="421"/>
      <c r="I1224" s="421"/>
      <c r="J1224" s="421"/>
      <c r="K1224" s="421"/>
      <c r="L1224" s="82">
        <v>298125.59000000003</v>
      </c>
      <c r="M1224" s="81"/>
      <c r="N1224" s="80">
        <v>2004467</v>
      </c>
      <c r="P1224" s="65"/>
      <c r="Q1224" s="65"/>
      <c r="R1224" s="65"/>
      <c r="S1224" s="65"/>
      <c r="T1224" s="65"/>
      <c r="U1224" s="65"/>
      <c r="V1224" s="65"/>
      <c r="W1224" s="65"/>
      <c r="X1224" s="65"/>
      <c r="Y1224" s="65"/>
      <c r="Z1224" s="65"/>
      <c r="AA1224" s="65"/>
      <c r="AB1224" s="65"/>
      <c r="AC1224" s="65"/>
      <c r="AD1224" s="65"/>
      <c r="AE1224" s="65"/>
      <c r="AF1224" s="65"/>
      <c r="AG1224" s="65"/>
      <c r="AH1224" s="65"/>
      <c r="AI1224" s="76"/>
      <c r="AJ1224" s="66" t="s">
        <v>120</v>
      </c>
      <c r="AK1224" s="65"/>
    </row>
    <row r="1225" spans="1:39" x14ac:dyDescent="0.2">
      <c r="A1225" s="79"/>
      <c r="B1225" s="83"/>
      <c r="C1225" s="421" t="s">
        <v>103</v>
      </c>
      <c r="D1225" s="421"/>
      <c r="E1225" s="421"/>
      <c r="F1225" s="421"/>
      <c r="G1225" s="421"/>
      <c r="H1225" s="421"/>
      <c r="I1225" s="421"/>
      <c r="J1225" s="421"/>
      <c r="K1225" s="421"/>
      <c r="L1225" s="82"/>
      <c r="M1225" s="81"/>
      <c r="N1225" s="80"/>
      <c r="P1225" s="65"/>
      <c r="Q1225" s="65"/>
      <c r="R1225" s="65"/>
      <c r="S1225" s="65"/>
      <c r="T1225" s="65"/>
      <c r="U1225" s="65"/>
      <c r="V1225" s="65"/>
      <c r="W1225" s="65"/>
      <c r="X1225" s="65"/>
      <c r="Y1225" s="65"/>
      <c r="Z1225" s="65"/>
      <c r="AA1225" s="65"/>
      <c r="AB1225" s="65"/>
      <c r="AC1225" s="65"/>
      <c r="AD1225" s="65"/>
      <c r="AE1225" s="65"/>
      <c r="AF1225" s="65"/>
      <c r="AG1225" s="65"/>
      <c r="AH1225" s="65"/>
      <c r="AI1225" s="76"/>
      <c r="AJ1225" s="66" t="s">
        <v>103</v>
      </c>
      <c r="AK1225" s="65"/>
    </row>
    <row r="1226" spans="1:39" x14ac:dyDescent="0.2">
      <c r="A1226" s="79"/>
      <c r="B1226" s="83"/>
      <c r="C1226" s="421" t="s">
        <v>119</v>
      </c>
      <c r="D1226" s="421"/>
      <c r="E1226" s="421"/>
      <c r="F1226" s="421"/>
      <c r="G1226" s="421"/>
      <c r="H1226" s="421"/>
      <c r="I1226" s="421"/>
      <c r="J1226" s="421"/>
      <c r="K1226" s="421"/>
      <c r="L1226" s="82">
        <v>32651.42</v>
      </c>
      <c r="M1226" s="81"/>
      <c r="N1226" s="80">
        <v>651394</v>
      </c>
      <c r="P1226" s="65"/>
      <c r="Q1226" s="65"/>
      <c r="R1226" s="65"/>
      <c r="S1226" s="65"/>
      <c r="T1226" s="65"/>
      <c r="U1226" s="65"/>
      <c r="V1226" s="65"/>
      <c r="W1226" s="65"/>
      <c r="X1226" s="65"/>
      <c r="Y1226" s="65"/>
      <c r="Z1226" s="65"/>
      <c r="AA1226" s="65"/>
      <c r="AB1226" s="65"/>
      <c r="AC1226" s="65"/>
      <c r="AD1226" s="65"/>
      <c r="AE1226" s="65"/>
      <c r="AF1226" s="65"/>
      <c r="AG1226" s="65"/>
      <c r="AH1226" s="65"/>
      <c r="AI1226" s="76"/>
      <c r="AJ1226" s="66" t="s">
        <v>119</v>
      </c>
      <c r="AK1226" s="65"/>
    </row>
    <row r="1227" spans="1:39" x14ac:dyDescent="0.2">
      <c r="A1227" s="79"/>
      <c r="B1227" s="83"/>
      <c r="C1227" s="421" t="s">
        <v>118</v>
      </c>
      <c r="D1227" s="421"/>
      <c r="E1227" s="421"/>
      <c r="F1227" s="421"/>
      <c r="G1227" s="421"/>
      <c r="H1227" s="421"/>
      <c r="I1227" s="421"/>
      <c r="J1227" s="421"/>
      <c r="K1227" s="421"/>
      <c r="L1227" s="82">
        <v>24941.21</v>
      </c>
      <c r="M1227" s="81"/>
      <c r="N1227" s="80">
        <v>191299</v>
      </c>
      <c r="P1227" s="65"/>
      <c r="Q1227" s="65"/>
      <c r="R1227" s="65"/>
      <c r="S1227" s="65"/>
      <c r="T1227" s="65"/>
      <c r="U1227" s="65"/>
      <c r="V1227" s="65"/>
      <c r="W1227" s="65"/>
      <c r="X1227" s="65"/>
      <c r="Y1227" s="65"/>
      <c r="Z1227" s="65"/>
      <c r="AA1227" s="65"/>
      <c r="AB1227" s="65"/>
      <c r="AC1227" s="65"/>
      <c r="AD1227" s="65"/>
      <c r="AE1227" s="65"/>
      <c r="AF1227" s="65"/>
      <c r="AG1227" s="65"/>
      <c r="AH1227" s="65"/>
      <c r="AI1227" s="76"/>
      <c r="AJ1227" s="66" t="s">
        <v>118</v>
      </c>
      <c r="AK1227" s="65"/>
      <c r="AL1227" s="337"/>
      <c r="AM1227" s="337"/>
    </row>
    <row r="1228" spans="1:39" x14ac:dyDescent="0.2">
      <c r="A1228" s="79"/>
      <c r="B1228" s="83"/>
      <c r="C1228" s="421" t="s">
        <v>117</v>
      </c>
      <c r="D1228" s="421"/>
      <c r="E1228" s="421"/>
      <c r="F1228" s="421"/>
      <c r="G1228" s="421"/>
      <c r="H1228" s="421"/>
      <c r="I1228" s="421"/>
      <c r="J1228" s="421"/>
      <c r="K1228" s="421"/>
      <c r="L1228" s="82">
        <v>1620.52</v>
      </c>
      <c r="M1228" s="81"/>
      <c r="N1228" s="80">
        <v>32329</v>
      </c>
      <c r="P1228" s="65"/>
      <c r="Q1228" s="65"/>
      <c r="R1228" s="65"/>
      <c r="S1228" s="65"/>
      <c r="T1228" s="65"/>
      <c r="U1228" s="65"/>
      <c r="V1228" s="65"/>
      <c r="W1228" s="65"/>
      <c r="X1228" s="65"/>
      <c r="Y1228" s="65"/>
      <c r="Z1228" s="65"/>
      <c r="AA1228" s="65"/>
      <c r="AB1228" s="65"/>
      <c r="AC1228" s="65"/>
      <c r="AD1228" s="65"/>
      <c r="AE1228" s="65"/>
      <c r="AF1228" s="65"/>
      <c r="AG1228" s="65"/>
      <c r="AH1228" s="65"/>
      <c r="AI1228" s="76"/>
      <c r="AJ1228" s="66" t="s">
        <v>117</v>
      </c>
      <c r="AK1228" s="65"/>
    </row>
    <row r="1229" spans="1:39" x14ac:dyDescent="0.2">
      <c r="A1229" s="79"/>
      <c r="B1229" s="83"/>
      <c r="C1229" s="421" t="s">
        <v>116</v>
      </c>
      <c r="D1229" s="421"/>
      <c r="E1229" s="421"/>
      <c r="F1229" s="421"/>
      <c r="G1229" s="421"/>
      <c r="H1229" s="421"/>
      <c r="I1229" s="421"/>
      <c r="J1229" s="421"/>
      <c r="K1229" s="421"/>
      <c r="L1229" s="82">
        <v>240532.96</v>
      </c>
      <c r="M1229" s="81"/>
      <c r="N1229" s="80">
        <v>1161774</v>
      </c>
      <c r="P1229" s="65"/>
      <c r="Q1229" s="65"/>
      <c r="R1229" s="65"/>
      <c r="S1229" s="65"/>
      <c r="T1229" s="65"/>
      <c r="U1229" s="65"/>
      <c r="V1229" s="65"/>
      <c r="W1229" s="65"/>
      <c r="X1229" s="65"/>
      <c r="Y1229" s="65"/>
      <c r="Z1229" s="65"/>
      <c r="AA1229" s="65"/>
      <c r="AB1229" s="65"/>
      <c r="AC1229" s="65"/>
      <c r="AD1229" s="65"/>
      <c r="AE1229" s="65"/>
      <c r="AF1229" s="65"/>
      <c r="AG1229" s="65"/>
      <c r="AH1229" s="65"/>
      <c r="AI1229" s="76"/>
      <c r="AJ1229" s="66" t="s">
        <v>116</v>
      </c>
      <c r="AK1229" s="65"/>
    </row>
    <row r="1230" spans="1:39" x14ac:dyDescent="0.2">
      <c r="A1230" s="79"/>
      <c r="B1230" s="83"/>
      <c r="C1230" s="421" t="s">
        <v>115</v>
      </c>
      <c r="D1230" s="421"/>
      <c r="E1230" s="421"/>
      <c r="F1230" s="421"/>
      <c r="G1230" s="421"/>
      <c r="H1230" s="421"/>
      <c r="I1230" s="421"/>
      <c r="J1230" s="421"/>
      <c r="K1230" s="421"/>
      <c r="L1230" s="82">
        <v>342389.66</v>
      </c>
      <c r="M1230" s="81"/>
      <c r="N1230" s="80">
        <v>2942518</v>
      </c>
      <c r="P1230" s="65"/>
      <c r="Q1230" s="65"/>
      <c r="R1230" s="65"/>
      <c r="S1230" s="65"/>
      <c r="T1230" s="65"/>
      <c r="U1230" s="65"/>
      <c r="V1230" s="65"/>
      <c r="W1230" s="65"/>
      <c r="X1230" s="65"/>
      <c r="Y1230" s="65"/>
      <c r="Z1230" s="65"/>
      <c r="AA1230" s="65"/>
      <c r="AB1230" s="65"/>
      <c r="AC1230" s="65"/>
      <c r="AD1230" s="65"/>
      <c r="AE1230" s="65"/>
      <c r="AF1230" s="65"/>
      <c r="AG1230" s="65"/>
      <c r="AH1230" s="65"/>
      <c r="AI1230" s="76"/>
      <c r="AJ1230" s="66" t="s">
        <v>115</v>
      </c>
      <c r="AK1230" s="65"/>
    </row>
    <row r="1231" spans="1:39" x14ac:dyDescent="0.2">
      <c r="A1231" s="79"/>
      <c r="B1231" s="83"/>
      <c r="C1231" s="421" t="s">
        <v>114</v>
      </c>
      <c r="D1231" s="421"/>
      <c r="E1231" s="421"/>
      <c r="F1231" s="421"/>
      <c r="G1231" s="421"/>
      <c r="H1231" s="421"/>
      <c r="I1231" s="421"/>
      <c r="J1231" s="421"/>
      <c r="K1231" s="421"/>
      <c r="L1231" s="82">
        <v>341202.93</v>
      </c>
      <c r="M1231" s="81"/>
      <c r="N1231" s="80">
        <v>2933416</v>
      </c>
      <c r="P1231" s="65"/>
      <c r="Q1231" s="65"/>
      <c r="R1231" s="65"/>
      <c r="S1231" s="65"/>
      <c r="T1231" s="65"/>
      <c r="U1231" s="65"/>
      <c r="V1231" s="65"/>
      <c r="W1231" s="65"/>
      <c r="X1231" s="65"/>
      <c r="Y1231" s="65"/>
      <c r="Z1231" s="65"/>
      <c r="AA1231" s="65"/>
      <c r="AB1231" s="65"/>
      <c r="AC1231" s="65"/>
      <c r="AD1231" s="65"/>
      <c r="AE1231" s="65"/>
      <c r="AF1231" s="65"/>
      <c r="AG1231" s="65"/>
      <c r="AH1231" s="65"/>
      <c r="AI1231" s="76"/>
      <c r="AJ1231" s="66" t="s">
        <v>114</v>
      </c>
      <c r="AK1231" s="65"/>
    </row>
    <row r="1232" spans="1:39" x14ac:dyDescent="0.2">
      <c r="A1232" s="79"/>
      <c r="B1232" s="83"/>
      <c r="C1232" s="421" t="s">
        <v>113</v>
      </c>
      <c r="D1232" s="421"/>
      <c r="E1232" s="421"/>
      <c r="F1232" s="421"/>
      <c r="G1232" s="421"/>
      <c r="H1232" s="421"/>
      <c r="I1232" s="421"/>
      <c r="J1232" s="421"/>
      <c r="K1232" s="421"/>
      <c r="L1232" s="82"/>
      <c r="M1232" s="81"/>
      <c r="N1232" s="80"/>
      <c r="P1232" s="65"/>
      <c r="Q1232" s="65"/>
      <c r="R1232" s="65"/>
      <c r="S1232" s="65"/>
      <c r="T1232" s="65"/>
      <c r="U1232" s="65"/>
      <c r="V1232" s="65"/>
      <c r="W1232" s="65"/>
      <c r="X1232" s="65"/>
      <c r="Y1232" s="65"/>
      <c r="Z1232" s="65"/>
      <c r="AA1232" s="65"/>
      <c r="AB1232" s="65"/>
      <c r="AC1232" s="65"/>
      <c r="AD1232" s="65"/>
      <c r="AE1232" s="65"/>
      <c r="AF1232" s="65"/>
      <c r="AG1232" s="65"/>
      <c r="AH1232" s="65"/>
      <c r="AI1232" s="76"/>
      <c r="AJ1232" s="66" t="s">
        <v>113</v>
      </c>
      <c r="AK1232" s="65"/>
    </row>
    <row r="1233" spans="1:40" x14ac:dyDescent="0.2">
      <c r="A1233" s="79"/>
      <c r="B1233" s="83"/>
      <c r="C1233" s="421" t="s">
        <v>112</v>
      </c>
      <c r="D1233" s="421"/>
      <c r="E1233" s="421"/>
      <c r="F1233" s="421"/>
      <c r="G1233" s="421"/>
      <c r="H1233" s="421"/>
      <c r="I1233" s="421"/>
      <c r="J1233" s="421"/>
      <c r="K1233" s="421"/>
      <c r="L1233" s="82">
        <v>32016.16</v>
      </c>
      <c r="M1233" s="81"/>
      <c r="N1233" s="80">
        <v>638722</v>
      </c>
      <c r="P1233" s="65"/>
      <c r="Q1233" s="65"/>
      <c r="R1233" s="65"/>
      <c r="S1233" s="65"/>
      <c r="T1233" s="65"/>
      <c r="U1233" s="65"/>
      <c r="V1233" s="65"/>
      <c r="W1233" s="65"/>
      <c r="X1233" s="65"/>
      <c r="Y1233" s="65"/>
      <c r="Z1233" s="65"/>
      <c r="AA1233" s="65"/>
      <c r="AB1233" s="65"/>
      <c r="AC1233" s="65"/>
      <c r="AD1233" s="65"/>
      <c r="AE1233" s="65"/>
      <c r="AF1233" s="65"/>
      <c r="AG1233" s="65"/>
      <c r="AH1233" s="65"/>
      <c r="AI1233" s="76"/>
      <c r="AJ1233" s="66" t="s">
        <v>112</v>
      </c>
      <c r="AK1233" s="65"/>
    </row>
    <row r="1234" spans="1:40" ht="45" x14ac:dyDescent="0.2">
      <c r="A1234" s="79"/>
      <c r="B1234" s="83" t="s">
        <v>101</v>
      </c>
      <c r="C1234" s="421" t="s">
        <v>111</v>
      </c>
      <c r="D1234" s="421"/>
      <c r="E1234" s="421"/>
      <c r="F1234" s="421"/>
      <c r="G1234" s="421"/>
      <c r="H1234" s="421"/>
      <c r="I1234" s="421"/>
      <c r="J1234" s="421"/>
      <c r="K1234" s="421"/>
      <c r="L1234" s="82">
        <v>23754.48</v>
      </c>
      <c r="M1234" s="81" t="s">
        <v>106</v>
      </c>
      <c r="N1234" s="80">
        <v>182197</v>
      </c>
      <c r="P1234" s="65"/>
      <c r="Q1234" s="65"/>
      <c r="R1234" s="65"/>
      <c r="S1234" s="65"/>
      <c r="T1234" s="65"/>
      <c r="U1234" s="65"/>
      <c r="V1234" s="65"/>
      <c r="W1234" s="65"/>
      <c r="X1234" s="65"/>
      <c r="Y1234" s="65"/>
      <c r="Z1234" s="65"/>
      <c r="AA1234" s="65"/>
      <c r="AB1234" s="65"/>
      <c r="AC1234" s="65"/>
      <c r="AD1234" s="65"/>
      <c r="AE1234" s="65"/>
      <c r="AF1234" s="65"/>
      <c r="AG1234" s="65"/>
      <c r="AH1234" s="65"/>
      <c r="AI1234" s="76"/>
      <c r="AJ1234" s="66" t="s">
        <v>111</v>
      </c>
      <c r="AK1234" s="65"/>
      <c r="AL1234" s="337"/>
      <c r="AM1234" s="337"/>
      <c r="AN1234" s="337"/>
    </row>
    <row r="1235" spans="1:40" x14ac:dyDescent="0.2">
      <c r="A1235" s="79"/>
      <c r="B1235" s="83"/>
      <c r="C1235" s="421" t="s">
        <v>110</v>
      </c>
      <c r="D1235" s="421"/>
      <c r="E1235" s="421"/>
      <c r="F1235" s="421"/>
      <c r="G1235" s="421"/>
      <c r="H1235" s="421"/>
      <c r="I1235" s="421"/>
      <c r="J1235" s="421"/>
      <c r="K1235" s="421"/>
      <c r="L1235" s="82">
        <v>1620.52</v>
      </c>
      <c r="M1235" s="81"/>
      <c r="N1235" s="80">
        <v>32329</v>
      </c>
      <c r="P1235" s="65"/>
      <c r="Q1235" s="65"/>
      <c r="R1235" s="65"/>
      <c r="S1235" s="65"/>
      <c r="T1235" s="65"/>
      <c r="U1235" s="65"/>
      <c r="V1235" s="65"/>
      <c r="W1235" s="65"/>
      <c r="X1235" s="65"/>
      <c r="Y1235" s="65"/>
      <c r="Z1235" s="65"/>
      <c r="AA1235" s="65"/>
      <c r="AB1235" s="65"/>
      <c r="AC1235" s="65"/>
      <c r="AD1235" s="65"/>
      <c r="AE1235" s="65"/>
      <c r="AF1235" s="65"/>
      <c r="AG1235" s="65"/>
      <c r="AH1235" s="65"/>
      <c r="AI1235" s="76"/>
      <c r="AJ1235" s="66" t="s">
        <v>110</v>
      </c>
      <c r="AK1235" s="65"/>
    </row>
    <row r="1236" spans="1:40" ht="45" x14ac:dyDescent="0.2">
      <c r="A1236" s="79"/>
      <c r="B1236" s="83" t="s">
        <v>101</v>
      </c>
      <c r="C1236" s="421" t="s">
        <v>109</v>
      </c>
      <c r="D1236" s="421"/>
      <c r="E1236" s="421"/>
      <c r="F1236" s="421"/>
      <c r="G1236" s="421"/>
      <c r="H1236" s="421"/>
      <c r="I1236" s="421"/>
      <c r="J1236" s="421"/>
      <c r="K1236" s="421"/>
      <c r="L1236" s="82">
        <v>236896.64000000001</v>
      </c>
      <c r="M1236" s="81" t="s">
        <v>100</v>
      </c>
      <c r="N1236" s="80">
        <v>1144211</v>
      </c>
      <c r="P1236" s="65"/>
      <c r="Q1236" s="65"/>
      <c r="R1236" s="65"/>
      <c r="S1236" s="65"/>
      <c r="T1236" s="65"/>
      <c r="U1236" s="65"/>
      <c r="V1236" s="65"/>
      <c r="W1236" s="65"/>
      <c r="X1236" s="65"/>
      <c r="Y1236" s="65"/>
      <c r="Z1236" s="65"/>
      <c r="AA1236" s="65"/>
      <c r="AB1236" s="65"/>
      <c r="AC1236" s="65"/>
      <c r="AD1236" s="65"/>
      <c r="AE1236" s="65"/>
      <c r="AF1236" s="65"/>
      <c r="AG1236" s="65"/>
      <c r="AH1236" s="65"/>
      <c r="AI1236" s="76"/>
      <c r="AJ1236" s="66" t="s">
        <v>109</v>
      </c>
      <c r="AK1236" s="65"/>
    </row>
    <row r="1237" spans="1:40" x14ac:dyDescent="0.2">
      <c r="A1237" s="79"/>
      <c r="B1237" s="83"/>
      <c r="C1237" s="421" t="s">
        <v>108</v>
      </c>
      <c r="D1237" s="421"/>
      <c r="E1237" s="421"/>
      <c r="F1237" s="421"/>
      <c r="G1237" s="421"/>
      <c r="H1237" s="421"/>
      <c r="I1237" s="421"/>
      <c r="J1237" s="421"/>
      <c r="K1237" s="421"/>
      <c r="L1237" s="82">
        <v>32068.22</v>
      </c>
      <c r="M1237" s="81"/>
      <c r="N1237" s="80">
        <v>639760</v>
      </c>
      <c r="P1237" s="65"/>
      <c r="Q1237" s="65"/>
      <c r="R1237" s="65"/>
      <c r="S1237" s="65"/>
      <c r="T1237" s="65"/>
      <c r="U1237" s="65"/>
      <c r="V1237" s="65"/>
      <c r="W1237" s="65"/>
      <c r="X1237" s="65"/>
      <c r="Y1237" s="65"/>
      <c r="Z1237" s="65"/>
      <c r="AA1237" s="65"/>
      <c r="AB1237" s="65"/>
      <c r="AC1237" s="65"/>
      <c r="AD1237" s="65"/>
      <c r="AE1237" s="65"/>
      <c r="AF1237" s="65"/>
      <c r="AG1237" s="65"/>
      <c r="AH1237" s="65"/>
      <c r="AI1237" s="76"/>
      <c r="AJ1237" s="66" t="s">
        <v>108</v>
      </c>
      <c r="AK1237" s="65"/>
    </row>
    <row r="1238" spans="1:40" x14ac:dyDescent="0.2">
      <c r="A1238" s="79"/>
      <c r="B1238" s="83"/>
      <c r="C1238" s="421" t="s">
        <v>107</v>
      </c>
      <c r="D1238" s="421"/>
      <c r="E1238" s="421"/>
      <c r="F1238" s="421"/>
      <c r="G1238" s="421"/>
      <c r="H1238" s="421"/>
      <c r="I1238" s="421"/>
      <c r="J1238" s="421"/>
      <c r="K1238" s="421"/>
      <c r="L1238" s="82">
        <v>16467.43</v>
      </c>
      <c r="M1238" s="81"/>
      <c r="N1238" s="80">
        <v>328526</v>
      </c>
      <c r="P1238" s="65"/>
      <c r="Q1238" s="65"/>
      <c r="R1238" s="65"/>
      <c r="S1238" s="65"/>
      <c r="T1238" s="65"/>
      <c r="U1238" s="65"/>
      <c r="V1238" s="65"/>
      <c r="W1238" s="65"/>
      <c r="X1238" s="65"/>
      <c r="Y1238" s="65"/>
      <c r="Z1238" s="65"/>
      <c r="AA1238" s="65"/>
      <c r="AB1238" s="65"/>
      <c r="AC1238" s="65"/>
      <c r="AD1238" s="65"/>
      <c r="AE1238" s="65"/>
      <c r="AF1238" s="65"/>
      <c r="AG1238" s="65"/>
      <c r="AH1238" s="65"/>
      <c r="AI1238" s="76"/>
      <c r="AJ1238" s="66" t="s">
        <v>107</v>
      </c>
      <c r="AK1238" s="65"/>
    </row>
    <row r="1239" spans="1:40" ht="45" x14ac:dyDescent="0.2">
      <c r="A1239" s="79"/>
      <c r="B1239" s="83" t="s">
        <v>101</v>
      </c>
      <c r="C1239" s="421" t="s">
        <v>105</v>
      </c>
      <c r="D1239" s="421"/>
      <c r="E1239" s="421"/>
      <c r="F1239" s="421"/>
      <c r="G1239" s="421"/>
      <c r="H1239" s="421"/>
      <c r="I1239" s="421"/>
      <c r="J1239" s="421"/>
      <c r="K1239" s="421"/>
      <c r="L1239" s="82">
        <v>1186.73</v>
      </c>
      <c r="M1239" s="81" t="s">
        <v>106</v>
      </c>
      <c r="N1239" s="80">
        <v>9102</v>
      </c>
      <c r="P1239" s="65"/>
      <c r="Q1239" s="65"/>
      <c r="R1239" s="65"/>
      <c r="S1239" s="65"/>
      <c r="T1239" s="65"/>
      <c r="U1239" s="65"/>
      <c r="V1239" s="65"/>
      <c r="W1239" s="65"/>
      <c r="X1239" s="65"/>
      <c r="Y1239" s="65"/>
      <c r="Z1239" s="65"/>
      <c r="AA1239" s="65"/>
      <c r="AB1239" s="65"/>
      <c r="AC1239" s="65"/>
      <c r="AD1239" s="65"/>
      <c r="AE1239" s="65"/>
      <c r="AF1239" s="65"/>
      <c r="AG1239" s="65"/>
      <c r="AH1239" s="65"/>
      <c r="AI1239" s="76"/>
      <c r="AJ1239" s="66" t="s">
        <v>105</v>
      </c>
      <c r="AK1239" s="65"/>
      <c r="AL1239" s="337"/>
    </row>
    <row r="1240" spans="1:40" x14ac:dyDescent="0.2">
      <c r="A1240" s="79"/>
      <c r="B1240" s="83"/>
      <c r="C1240" s="421" t="s">
        <v>104</v>
      </c>
      <c r="D1240" s="421"/>
      <c r="E1240" s="421"/>
      <c r="F1240" s="421"/>
      <c r="G1240" s="421"/>
      <c r="H1240" s="421"/>
      <c r="I1240" s="421"/>
      <c r="J1240" s="421"/>
      <c r="K1240" s="421"/>
      <c r="L1240" s="82">
        <v>5154.58</v>
      </c>
      <c r="M1240" s="81"/>
      <c r="N1240" s="80">
        <v>47847</v>
      </c>
      <c r="P1240" s="65"/>
      <c r="Q1240" s="65"/>
      <c r="R1240" s="65"/>
      <c r="S1240" s="65"/>
      <c r="T1240" s="65"/>
      <c r="U1240" s="65"/>
      <c r="V1240" s="65"/>
      <c r="W1240" s="65"/>
      <c r="X1240" s="65"/>
      <c r="Y1240" s="65"/>
      <c r="Z1240" s="65"/>
      <c r="AA1240" s="65"/>
      <c r="AB1240" s="65"/>
      <c r="AC1240" s="65"/>
      <c r="AD1240" s="65"/>
      <c r="AE1240" s="65"/>
      <c r="AF1240" s="65"/>
      <c r="AG1240" s="65"/>
      <c r="AH1240" s="65"/>
      <c r="AI1240" s="76"/>
      <c r="AJ1240" s="66" t="s">
        <v>104</v>
      </c>
      <c r="AK1240" s="65"/>
    </row>
    <row r="1241" spans="1:40" x14ac:dyDescent="0.2">
      <c r="A1241" s="79"/>
      <c r="B1241" s="83"/>
      <c r="C1241" s="421" t="s">
        <v>103</v>
      </c>
      <c r="D1241" s="421"/>
      <c r="E1241" s="421"/>
      <c r="F1241" s="421"/>
      <c r="G1241" s="421"/>
      <c r="H1241" s="421"/>
      <c r="I1241" s="421"/>
      <c r="J1241" s="421"/>
      <c r="K1241" s="421"/>
      <c r="L1241" s="82"/>
      <c r="M1241" s="81"/>
      <c r="N1241" s="80"/>
      <c r="P1241" s="65"/>
      <c r="Q1241" s="65"/>
      <c r="R1241" s="65"/>
      <c r="S1241" s="65"/>
      <c r="T1241" s="65"/>
      <c r="U1241" s="65"/>
      <c r="V1241" s="65"/>
      <c r="W1241" s="65"/>
      <c r="X1241" s="65"/>
      <c r="Y1241" s="65"/>
      <c r="Z1241" s="65"/>
      <c r="AA1241" s="65"/>
      <c r="AB1241" s="65"/>
      <c r="AC1241" s="65"/>
      <c r="AD1241" s="65"/>
      <c r="AE1241" s="65"/>
      <c r="AF1241" s="65"/>
      <c r="AG1241" s="65"/>
      <c r="AH1241" s="65"/>
      <c r="AI1241" s="76"/>
      <c r="AJ1241" s="66" t="s">
        <v>103</v>
      </c>
      <c r="AK1241" s="65"/>
    </row>
    <row r="1242" spans="1:40" x14ac:dyDescent="0.2">
      <c r="A1242" s="79"/>
      <c r="B1242" s="83"/>
      <c r="C1242" s="421" t="s">
        <v>102</v>
      </c>
      <c r="D1242" s="421"/>
      <c r="E1242" s="421"/>
      <c r="F1242" s="421"/>
      <c r="G1242" s="421"/>
      <c r="H1242" s="421"/>
      <c r="I1242" s="421"/>
      <c r="J1242" s="421"/>
      <c r="K1242" s="421"/>
      <c r="L1242" s="82">
        <v>635.26</v>
      </c>
      <c r="M1242" s="81"/>
      <c r="N1242" s="80">
        <v>12672</v>
      </c>
      <c r="P1242" s="65"/>
      <c r="Q1242" s="65"/>
      <c r="R1242" s="65"/>
      <c r="S1242" s="65"/>
      <c r="T1242" s="65"/>
      <c r="U1242" s="65"/>
      <c r="V1242" s="65"/>
      <c r="W1242" s="65"/>
      <c r="X1242" s="65"/>
      <c r="Y1242" s="65"/>
      <c r="Z1242" s="65"/>
      <c r="AA1242" s="65"/>
      <c r="AB1242" s="65"/>
      <c r="AC1242" s="65"/>
      <c r="AD1242" s="65"/>
      <c r="AE1242" s="65"/>
      <c r="AF1242" s="65"/>
      <c r="AG1242" s="65"/>
      <c r="AH1242" s="65"/>
      <c r="AI1242" s="76"/>
      <c r="AJ1242" s="66" t="s">
        <v>102</v>
      </c>
      <c r="AK1242" s="65"/>
    </row>
    <row r="1243" spans="1:40" ht="45" x14ac:dyDescent="0.2">
      <c r="A1243" s="79"/>
      <c r="B1243" s="83" t="s">
        <v>101</v>
      </c>
      <c r="C1243" s="421" t="s">
        <v>99</v>
      </c>
      <c r="D1243" s="421"/>
      <c r="E1243" s="421"/>
      <c r="F1243" s="421"/>
      <c r="G1243" s="421"/>
      <c r="H1243" s="421"/>
      <c r="I1243" s="421"/>
      <c r="J1243" s="421"/>
      <c r="K1243" s="421"/>
      <c r="L1243" s="82">
        <v>3636.32</v>
      </c>
      <c r="M1243" s="81" t="s">
        <v>100</v>
      </c>
      <c r="N1243" s="80">
        <v>17563</v>
      </c>
      <c r="P1243" s="65"/>
      <c r="Q1243" s="65"/>
      <c r="R1243" s="65"/>
      <c r="S1243" s="65"/>
      <c r="T1243" s="65"/>
      <c r="U1243" s="65"/>
      <c r="V1243" s="65"/>
      <c r="W1243" s="65"/>
      <c r="X1243" s="65"/>
      <c r="Y1243" s="65"/>
      <c r="Z1243" s="65"/>
      <c r="AA1243" s="65"/>
      <c r="AB1243" s="65"/>
      <c r="AC1243" s="65"/>
      <c r="AD1243" s="65"/>
      <c r="AE1243" s="65"/>
      <c r="AF1243" s="65"/>
      <c r="AG1243" s="65"/>
      <c r="AH1243" s="65"/>
      <c r="AI1243" s="76"/>
      <c r="AJ1243" s="66" t="s">
        <v>99</v>
      </c>
      <c r="AK1243" s="65"/>
      <c r="AM1243" s="337"/>
    </row>
    <row r="1244" spans="1:40" x14ac:dyDescent="0.2">
      <c r="A1244" s="79"/>
      <c r="B1244" s="83"/>
      <c r="C1244" s="421" t="s">
        <v>98</v>
      </c>
      <c r="D1244" s="421"/>
      <c r="E1244" s="421"/>
      <c r="F1244" s="421"/>
      <c r="G1244" s="421"/>
      <c r="H1244" s="421"/>
      <c r="I1244" s="421"/>
      <c r="J1244" s="421"/>
      <c r="K1244" s="421"/>
      <c r="L1244" s="82">
        <v>597.14</v>
      </c>
      <c r="M1244" s="81"/>
      <c r="N1244" s="80">
        <v>11910</v>
      </c>
      <c r="P1244" s="65"/>
      <c r="Q1244" s="65"/>
      <c r="R1244" s="65"/>
      <c r="S1244" s="65"/>
      <c r="T1244" s="65"/>
      <c r="U1244" s="65"/>
      <c r="V1244" s="65"/>
      <c r="W1244" s="65"/>
      <c r="X1244" s="65"/>
      <c r="Y1244" s="65"/>
      <c r="Z1244" s="65"/>
      <c r="AA1244" s="65"/>
      <c r="AB1244" s="65"/>
      <c r="AC1244" s="65"/>
      <c r="AD1244" s="65"/>
      <c r="AE1244" s="65"/>
      <c r="AF1244" s="65"/>
      <c r="AG1244" s="65"/>
      <c r="AH1244" s="65"/>
      <c r="AI1244" s="76"/>
      <c r="AJ1244" s="66" t="s">
        <v>98</v>
      </c>
      <c r="AK1244" s="65"/>
    </row>
    <row r="1245" spans="1:40" x14ac:dyDescent="0.2">
      <c r="A1245" s="79"/>
      <c r="B1245" s="83"/>
      <c r="C1245" s="421" t="s">
        <v>97</v>
      </c>
      <c r="D1245" s="421"/>
      <c r="E1245" s="421"/>
      <c r="F1245" s="421"/>
      <c r="G1245" s="421"/>
      <c r="H1245" s="421"/>
      <c r="I1245" s="421"/>
      <c r="J1245" s="421"/>
      <c r="K1245" s="421"/>
      <c r="L1245" s="82">
        <v>285.86</v>
      </c>
      <c r="M1245" s="81"/>
      <c r="N1245" s="80">
        <v>5702</v>
      </c>
      <c r="P1245" s="65"/>
      <c r="Q1245" s="65"/>
      <c r="R1245" s="65"/>
      <c r="S1245" s="65"/>
      <c r="T1245" s="65"/>
      <c r="U1245" s="65"/>
      <c r="V1245" s="65"/>
      <c r="W1245" s="65"/>
      <c r="X1245" s="65"/>
      <c r="Y1245" s="65"/>
      <c r="Z1245" s="65"/>
      <c r="AA1245" s="65"/>
      <c r="AB1245" s="65"/>
      <c r="AC1245" s="65"/>
      <c r="AD1245" s="65"/>
      <c r="AE1245" s="65"/>
      <c r="AF1245" s="65"/>
      <c r="AG1245" s="65"/>
      <c r="AH1245" s="65"/>
      <c r="AI1245" s="76"/>
      <c r="AJ1245" s="66" t="s">
        <v>97</v>
      </c>
      <c r="AK1245" s="65"/>
    </row>
    <row r="1246" spans="1:40" x14ac:dyDescent="0.2">
      <c r="A1246" s="79"/>
      <c r="B1246" s="83"/>
      <c r="C1246" s="421" t="s">
        <v>96</v>
      </c>
      <c r="D1246" s="421"/>
      <c r="E1246" s="421"/>
      <c r="F1246" s="421"/>
      <c r="G1246" s="421"/>
      <c r="H1246" s="421"/>
      <c r="I1246" s="421"/>
      <c r="J1246" s="421"/>
      <c r="K1246" s="421"/>
      <c r="L1246" s="82">
        <v>34271.94</v>
      </c>
      <c r="M1246" s="81"/>
      <c r="N1246" s="80">
        <v>683723</v>
      </c>
      <c r="P1246" s="65"/>
      <c r="Q1246" s="65"/>
      <c r="R1246" s="65"/>
      <c r="S1246" s="65"/>
      <c r="T1246" s="65"/>
      <c r="U1246" s="65"/>
      <c r="V1246" s="65"/>
      <c r="W1246" s="65"/>
      <c r="X1246" s="65"/>
      <c r="Y1246" s="65"/>
      <c r="Z1246" s="65"/>
      <c r="AA1246" s="65"/>
      <c r="AB1246" s="65"/>
      <c r="AC1246" s="65"/>
      <c r="AD1246" s="65"/>
      <c r="AE1246" s="65"/>
      <c r="AF1246" s="65"/>
      <c r="AG1246" s="65"/>
      <c r="AH1246" s="65"/>
      <c r="AI1246" s="76"/>
      <c r="AJ1246" s="66" t="s">
        <v>96</v>
      </c>
      <c r="AK1246" s="65"/>
      <c r="AL1246" s="336"/>
      <c r="AM1246" s="336"/>
    </row>
    <row r="1247" spans="1:40" x14ac:dyDescent="0.2">
      <c r="A1247" s="79"/>
      <c r="B1247" s="83"/>
      <c r="C1247" s="421" t="s">
        <v>95</v>
      </c>
      <c r="D1247" s="421"/>
      <c r="E1247" s="421"/>
      <c r="F1247" s="421"/>
      <c r="G1247" s="421"/>
      <c r="H1247" s="421"/>
      <c r="I1247" s="421"/>
      <c r="J1247" s="421"/>
      <c r="K1247" s="421"/>
      <c r="L1247" s="82">
        <v>32665.360000000001</v>
      </c>
      <c r="M1247" s="81"/>
      <c r="N1247" s="80">
        <v>651670</v>
      </c>
      <c r="P1247" s="65"/>
      <c r="Q1247" s="65"/>
      <c r="R1247" s="65"/>
      <c r="S1247" s="65"/>
      <c r="T1247" s="65"/>
      <c r="U1247" s="65"/>
      <c r="V1247" s="65"/>
      <c r="W1247" s="65"/>
      <c r="X1247" s="65"/>
      <c r="Y1247" s="65"/>
      <c r="Z1247" s="65"/>
      <c r="AA1247" s="65"/>
      <c r="AB1247" s="65"/>
      <c r="AC1247" s="65"/>
      <c r="AD1247" s="65"/>
      <c r="AE1247" s="65"/>
      <c r="AF1247" s="65"/>
      <c r="AG1247" s="65"/>
      <c r="AH1247" s="65"/>
      <c r="AI1247" s="76"/>
      <c r="AJ1247" s="66" t="s">
        <v>95</v>
      </c>
      <c r="AK1247" s="65"/>
    </row>
    <row r="1248" spans="1:40" x14ac:dyDescent="0.2">
      <c r="A1248" s="79"/>
      <c r="B1248" s="83"/>
      <c r="C1248" s="421" t="s">
        <v>94</v>
      </c>
      <c r="D1248" s="421"/>
      <c r="E1248" s="421"/>
      <c r="F1248" s="421"/>
      <c r="G1248" s="421"/>
      <c r="H1248" s="421"/>
      <c r="I1248" s="421"/>
      <c r="J1248" s="421"/>
      <c r="K1248" s="421"/>
      <c r="L1248" s="82">
        <v>16753.29</v>
      </c>
      <c r="M1248" s="81"/>
      <c r="N1248" s="80">
        <v>334228</v>
      </c>
      <c r="P1248" s="65"/>
      <c r="Q1248" s="65"/>
      <c r="R1248" s="65"/>
      <c r="S1248" s="65"/>
      <c r="T1248" s="65"/>
      <c r="U1248" s="65"/>
      <c r="V1248" s="65"/>
      <c r="W1248" s="65"/>
      <c r="X1248" s="65"/>
      <c r="Y1248" s="65"/>
      <c r="Z1248" s="65"/>
      <c r="AA1248" s="65"/>
      <c r="AB1248" s="65"/>
      <c r="AC1248" s="65"/>
      <c r="AD1248" s="65"/>
      <c r="AE1248" s="65"/>
      <c r="AF1248" s="65"/>
      <c r="AG1248" s="65"/>
      <c r="AH1248" s="65"/>
      <c r="AI1248" s="76"/>
      <c r="AJ1248" s="66" t="s">
        <v>94</v>
      </c>
      <c r="AK1248" s="65"/>
    </row>
    <row r="1249" spans="1:39" x14ac:dyDescent="0.2">
      <c r="A1249" s="79"/>
      <c r="B1249" s="75"/>
      <c r="C1249" s="424" t="s">
        <v>93</v>
      </c>
      <c r="D1249" s="424"/>
      <c r="E1249" s="424"/>
      <c r="F1249" s="424"/>
      <c r="G1249" s="424"/>
      <c r="H1249" s="424"/>
      <c r="I1249" s="424"/>
      <c r="J1249" s="424"/>
      <c r="K1249" s="424"/>
      <c r="L1249" s="73">
        <v>347544.24</v>
      </c>
      <c r="M1249" s="335"/>
      <c r="N1249" s="77">
        <v>2990365</v>
      </c>
      <c r="P1249" s="65"/>
      <c r="Q1249" s="65"/>
      <c r="R1249" s="65"/>
      <c r="S1249" s="65"/>
      <c r="T1249" s="65"/>
      <c r="U1249" s="65"/>
      <c r="V1249" s="65"/>
      <c r="W1249" s="65"/>
      <c r="X1249" s="65"/>
      <c r="Y1249" s="65"/>
      <c r="Z1249" s="65"/>
      <c r="AA1249" s="65"/>
      <c r="AB1249" s="65"/>
      <c r="AC1249" s="65"/>
      <c r="AD1249" s="65"/>
      <c r="AE1249" s="65"/>
      <c r="AF1249" s="65"/>
      <c r="AG1249" s="65"/>
      <c r="AH1249" s="65"/>
      <c r="AI1249" s="76"/>
      <c r="AJ1249" s="65"/>
      <c r="AK1249" s="76" t="s">
        <v>93</v>
      </c>
      <c r="AM1249" s="336">
        <f>N1248+N1247+N1226+N1227+N1229</f>
        <v>2990365</v>
      </c>
    </row>
    <row r="1250" spans="1:39" ht="21.75" customHeight="1" x14ac:dyDescent="0.2">
      <c r="B1250" s="75"/>
      <c r="C1250" s="334"/>
      <c r="D1250" s="334"/>
      <c r="E1250" s="334"/>
      <c r="F1250" s="334"/>
      <c r="G1250" s="334"/>
      <c r="H1250" s="334"/>
      <c r="I1250" s="334"/>
      <c r="J1250" s="334"/>
      <c r="K1250" s="334"/>
      <c r="L1250" s="73"/>
      <c r="M1250" s="72"/>
      <c r="N1250" s="71"/>
      <c r="P1250" s="65"/>
      <c r="Q1250" s="65"/>
      <c r="R1250" s="65"/>
      <c r="S1250" s="65"/>
      <c r="T1250" s="65"/>
      <c r="U1250" s="65"/>
      <c r="V1250" s="65"/>
      <c r="W1250" s="65"/>
      <c r="X1250" s="65"/>
      <c r="Y1250" s="65"/>
      <c r="Z1250" s="65"/>
      <c r="AA1250" s="65"/>
      <c r="AB1250" s="65"/>
      <c r="AC1250" s="65"/>
      <c r="AD1250" s="65"/>
      <c r="AE1250" s="65"/>
      <c r="AF1250" s="65"/>
      <c r="AG1250" s="65"/>
      <c r="AH1250" s="65"/>
      <c r="AI1250" s="65"/>
      <c r="AJ1250" s="65"/>
      <c r="AK1250" s="65"/>
    </row>
    <row r="1251" spans="1:39" ht="53.25" customHeight="1" x14ac:dyDescent="0.2">
      <c r="A1251" s="70"/>
      <c r="B1251" s="70"/>
      <c r="C1251" s="70"/>
      <c r="D1251" s="70"/>
      <c r="E1251" s="70"/>
      <c r="F1251" s="70"/>
      <c r="G1251" s="70"/>
      <c r="H1251" s="70"/>
      <c r="I1251" s="70"/>
      <c r="J1251" s="70"/>
      <c r="K1251" s="70"/>
      <c r="L1251" s="70"/>
      <c r="M1251" s="70"/>
      <c r="N1251" s="70"/>
      <c r="P1251" s="65"/>
      <c r="Q1251" s="65"/>
      <c r="R1251" s="65"/>
      <c r="S1251" s="65"/>
      <c r="T1251" s="65"/>
      <c r="U1251" s="65"/>
      <c r="V1251" s="65"/>
      <c r="W1251" s="65"/>
      <c r="X1251" s="65"/>
      <c r="Y1251" s="65"/>
      <c r="Z1251" s="65"/>
      <c r="AA1251" s="65"/>
      <c r="AB1251" s="65"/>
      <c r="AC1251" s="65"/>
      <c r="AD1251" s="65"/>
      <c r="AE1251" s="65"/>
      <c r="AF1251" s="65"/>
      <c r="AG1251" s="65"/>
      <c r="AH1251" s="65"/>
      <c r="AI1251" s="65"/>
      <c r="AJ1251" s="65"/>
      <c r="AK1251" s="65"/>
    </row>
    <row r="1252" spans="1:39" x14ac:dyDescent="0.2">
      <c r="B1252" s="68" t="s">
        <v>60</v>
      </c>
      <c r="C1252" s="440" t="s">
        <v>92</v>
      </c>
      <c r="D1252" s="440"/>
      <c r="E1252" s="440"/>
      <c r="F1252" s="440"/>
      <c r="G1252" s="440"/>
      <c r="H1252" s="440"/>
      <c r="I1252" s="440"/>
      <c r="J1252" s="440"/>
      <c r="K1252" s="440"/>
      <c r="L1252" s="440"/>
    </row>
    <row r="1253" spans="1:39" ht="13.5" customHeight="1" x14ac:dyDescent="0.2">
      <c r="B1253" s="69"/>
      <c r="C1253" s="438" t="s">
        <v>9</v>
      </c>
      <c r="D1253" s="438"/>
      <c r="E1253" s="438"/>
      <c r="F1253" s="438"/>
      <c r="G1253" s="438"/>
      <c r="H1253" s="438"/>
      <c r="I1253" s="438"/>
      <c r="J1253" s="438"/>
      <c r="K1253" s="438"/>
      <c r="L1253" s="438"/>
    </row>
    <row r="1254" spans="1:39" ht="12.75" customHeight="1" x14ac:dyDescent="0.2">
      <c r="B1254" s="68" t="s">
        <v>58</v>
      </c>
      <c r="C1254" s="440" t="s">
        <v>91</v>
      </c>
      <c r="D1254" s="440"/>
      <c r="E1254" s="440"/>
      <c r="F1254" s="440"/>
      <c r="G1254" s="440"/>
      <c r="H1254" s="440"/>
      <c r="I1254" s="440"/>
      <c r="J1254" s="440"/>
      <c r="K1254" s="440"/>
      <c r="L1254" s="440"/>
    </row>
    <row r="1255" spans="1:39" ht="13.5" customHeight="1" x14ac:dyDescent="0.2">
      <c r="C1255" s="438" t="s">
        <v>9</v>
      </c>
      <c r="D1255" s="438"/>
      <c r="E1255" s="438"/>
      <c r="F1255" s="438"/>
      <c r="G1255" s="438"/>
      <c r="H1255" s="438"/>
      <c r="I1255" s="438"/>
      <c r="J1255" s="438"/>
      <c r="K1255" s="438"/>
      <c r="L1255" s="438"/>
    </row>
    <row r="1257" spans="1:39" x14ac:dyDescent="0.2">
      <c r="B1257" s="67"/>
      <c r="D1257" s="67"/>
      <c r="F1257" s="67"/>
      <c r="P1257" s="65"/>
      <c r="Q1257" s="65"/>
      <c r="R1257" s="65"/>
      <c r="S1257" s="65"/>
      <c r="T1257" s="65"/>
      <c r="U1257" s="65"/>
      <c r="V1257" s="65"/>
      <c r="W1257" s="65"/>
      <c r="X1257" s="65"/>
      <c r="Y1257" s="65"/>
      <c r="Z1257" s="65"/>
      <c r="AA1257" s="65"/>
      <c r="AB1257" s="65"/>
      <c r="AC1257" s="65"/>
      <c r="AD1257" s="65"/>
      <c r="AE1257" s="65"/>
      <c r="AF1257" s="65"/>
      <c r="AG1257" s="65"/>
      <c r="AH1257" s="65"/>
      <c r="AI1257" s="65"/>
      <c r="AJ1257" s="65"/>
      <c r="AK1257" s="65"/>
    </row>
  </sheetData>
  <mergeCells count="1221">
    <mergeCell ref="C1255:L1255"/>
    <mergeCell ref="N35:N37"/>
    <mergeCell ref="J35:L36"/>
    <mergeCell ref="C38:E38"/>
    <mergeCell ref="C42:N42"/>
    <mergeCell ref="C43:E43"/>
    <mergeCell ref="C44:E44"/>
    <mergeCell ref="C45:E45"/>
    <mergeCell ref="C1252:L1252"/>
    <mergeCell ref="K4:N4"/>
    <mergeCell ref="A4:C4"/>
    <mergeCell ref="A5:D5"/>
    <mergeCell ref="J5:N5"/>
    <mergeCell ref="A6:D6"/>
    <mergeCell ref="J6:N6"/>
    <mergeCell ref="D10:N10"/>
    <mergeCell ref="A13:N13"/>
    <mergeCell ref="C46:E46"/>
    <mergeCell ref="C47:E47"/>
    <mergeCell ref="C48:E48"/>
    <mergeCell ref="C49:E49"/>
    <mergeCell ref="C50:E50"/>
    <mergeCell ref="C51:E51"/>
    <mergeCell ref="C1254:L1254"/>
    <mergeCell ref="C1253:L1253"/>
    <mergeCell ref="A14:N14"/>
    <mergeCell ref="A17:N17"/>
    <mergeCell ref="A18:N18"/>
    <mergeCell ref="A21:N21"/>
    <mergeCell ref="B23:F23"/>
    <mergeCell ref="C62:E62"/>
    <mergeCell ref="C52:N52"/>
    <mergeCell ref="A16:N16"/>
    <mergeCell ref="A20:N20"/>
    <mergeCell ref="A39:N39"/>
    <mergeCell ref="A40:N40"/>
    <mergeCell ref="C41:E41"/>
    <mergeCell ref="B35:B37"/>
    <mergeCell ref="F35:F37"/>
    <mergeCell ref="A35:A37"/>
    <mergeCell ref="M35:M37"/>
    <mergeCell ref="G35:I36"/>
    <mergeCell ref="B24:F24"/>
    <mergeCell ref="C76:E76"/>
    <mergeCell ref="C67:N67"/>
    <mergeCell ref="C68:E68"/>
    <mergeCell ref="C69:E69"/>
    <mergeCell ref="C70:E70"/>
    <mergeCell ref="C71:E71"/>
    <mergeCell ref="C85:E85"/>
    <mergeCell ref="C86:E86"/>
    <mergeCell ref="C77:E77"/>
    <mergeCell ref="C78:E78"/>
    <mergeCell ref="C79:E79"/>
    <mergeCell ref="C80:N80"/>
    <mergeCell ref="C81:N81"/>
    <mergeCell ref="C56:E56"/>
    <mergeCell ref="L33:M33"/>
    <mergeCell ref="C35:E37"/>
    <mergeCell ref="C82:E82"/>
    <mergeCell ref="C83:E83"/>
    <mergeCell ref="C84:E84"/>
    <mergeCell ref="C72:E72"/>
    <mergeCell ref="C73:E73"/>
    <mergeCell ref="C74:E74"/>
    <mergeCell ref="C75:E75"/>
    <mergeCell ref="C63:E63"/>
    <mergeCell ref="C64:E64"/>
    <mergeCell ref="C65:E65"/>
    <mergeCell ref="C66:E66"/>
    <mergeCell ref="C57:E57"/>
    <mergeCell ref="C58:E58"/>
    <mergeCell ref="C59:E59"/>
    <mergeCell ref="C60:E60"/>
    <mergeCell ref="C61:E61"/>
    <mergeCell ref="C53:N53"/>
    <mergeCell ref="C54:N54"/>
    <mergeCell ref="C55:E55"/>
    <mergeCell ref="C92:N92"/>
    <mergeCell ref="C93:E93"/>
    <mergeCell ref="C94:E94"/>
    <mergeCell ref="C95:E95"/>
    <mergeCell ref="C96:E96"/>
    <mergeCell ref="C87:E87"/>
    <mergeCell ref="C88:E88"/>
    <mergeCell ref="C89:E89"/>
    <mergeCell ref="C90:E90"/>
    <mergeCell ref="C91:E91"/>
    <mergeCell ref="C102:E102"/>
    <mergeCell ref="C103:E103"/>
    <mergeCell ref="C104:E104"/>
    <mergeCell ref="C105:E105"/>
    <mergeCell ref="C106:E106"/>
    <mergeCell ref="C97:E97"/>
    <mergeCell ref="C98:E98"/>
    <mergeCell ref="C99:E99"/>
    <mergeCell ref="C100:E100"/>
    <mergeCell ref="C101:E101"/>
    <mergeCell ref="C112:E112"/>
    <mergeCell ref="C113:E113"/>
    <mergeCell ref="C114:E114"/>
    <mergeCell ref="C115:E115"/>
    <mergeCell ref="C116:N116"/>
    <mergeCell ref="C107:E107"/>
    <mergeCell ref="C108:E108"/>
    <mergeCell ref="C109:E109"/>
    <mergeCell ref="C110:E110"/>
    <mergeCell ref="C111:E111"/>
    <mergeCell ref="C122:E122"/>
    <mergeCell ref="C123:E123"/>
    <mergeCell ref="C124:E124"/>
    <mergeCell ref="C125:E125"/>
    <mergeCell ref="A126:N126"/>
    <mergeCell ref="C117:E117"/>
    <mergeCell ref="C118:E118"/>
    <mergeCell ref="C119:E119"/>
    <mergeCell ref="C120:E120"/>
    <mergeCell ref="C121:E121"/>
    <mergeCell ref="C132:E132"/>
    <mergeCell ref="C133:E133"/>
    <mergeCell ref="C134:E134"/>
    <mergeCell ref="C135:E135"/>
    <mergeCell ref="C136:E136"/>
    <mergeCell ref="C127:E127"/>
    <mergeCell ref="C128:N128"/>
    <mergeCell ref="C129:N129"/>
    <mergeCell ref="C130:N130"/>
    <mergeCell ref="C131:E131"/>
    <mergeCell ref="C142:E142"/>
    <mergeCell ref="C143:E143"/>
    <mergeCell ref="C145:N145"/>
    <mergeCell ref="C146:E146"/>
    <mergeCell ref="C147:N147"/>
    <mergeCell ref="C137:E137"/>
    <mergeCell ref="C138:E138"/>
    <mergeCell ref="C139:E139"/>
    <mergeCell ref="C140:E140"/>
    <mergeCell ref="C141:E141"/>
    <mergeCell ref="C153:E153"/>
    <mergeCell ref="C154:E154"/>
    <mergeCell ref="C155:E155"/>
    <mergeCell ref="C156:E156"/>
    <mergeCell ref="C157:E157"/>
    <mergeCell ref="C148:N148"/>
    <mergeCell ref="C149:N149"/>
    <mergeCell ref="C150:E150"/>
    <mergeCell ref="C151:E151"/>
    <mergeCell ref="C152:E152"/>
    <mergeCell ref="C163:E163"/>
    <mergeCell ref="C164:E164"/>
    <mergeCell ref="C165:E165"/>
    <mergeCell ref="C166:E166"/>
    <mergeCell ref="C167:E167"/>
    <mergeCell ref="C158:E158"/>
    <mergeCell ref="C159:E159"/>
    <mergeCell ref="C160:E160"/>
    <mergeCell ref="C161:E161"/>
    <mergeCell ref="C162:N162"/>
    <mergeCell ref="C173:N173"/>
    <mergeCell ref="C174:N174"/>
    <mergeCell ref="C175:E175"/>
    <mergeCell ref="C176:E176"/>
    <mergeCell ref="C177:E177"/>
    <mergeCell ref="C168:E168"/>
    <mergeCell ref="C169:E169"/>
    <mergeCell ref="C170:E170"/>
    <mergeCell ref="C171:E171"/>
    <mergeCell ref="C172:E172"/>
    <mergeCell ref="C183:E183"/>
    <mergeCell ref="C184:E184"/>
    <mergeCell ref="C185:E185"/>
    <mergeCell ref="C186:E186"/>
    <mergeCell ref="C187:E187"/>
    <mergeCell ref="C178:E178"/>
    <mergeCell ref="C179:E179"/>
    <mergeCell ref="C180:E180"/>
    <mergeCell ref="C181:E181"/>
    <mergeCell ref="C182:E182"/>
    <mergeCell ref="C193:E193"/>
    <mergeCell ref="C194:E194"/>
    <mergeCell ref="C195:E195"/>
    <mergeCell ref="C196:E196"/>
    <mergeCell ref="C197:E197"/>
    <mergeCell ref="C188:N188"/>
    <mergeCell ref="C189:N189"/>
    <mergeCell ref="C190:N190"/>
    <mergeCell ref="C191:E191"/>
    <mergeCell ref="C192:E192"/>
    <mergeCell ref="C203:N203"/>
    <mergeCell ref="C204:N204"/>
    <mergeCell ref="C205:N205"/>
    <mergeCell ref="C206:E206"/>
    <mergeCell ref="C207:E207"/>
    <mergeCell ref="C198:E198"/>
    <mergeCell ref="C199:E199"/>
    <mergeCell ref="C200:E200"/>
    <mergeCell ref="C201:E201"/>
    <mergeCell ref="C202:E202"/>
    <mergeCell ref="C213:E213"/>
    <mergeCell ref="C214:E214"/>
    <mergeCell ref="C215:E215"/>
    <mergeCell ref="C216:E216"/>
    <mergeCell ref="C217:E217"/>
    <mergeCell ref="C208:E208"/>
    <mergeCell ref="C209:E209"/>
    <mergeCell ref="C210:E210"/>
    <mergeCell ref="C211:E211"/>
    <mergeCell ref="C212:E212"/>
    <mergeCell ref="C223:E223"/>
    <mergeCell ref="C224:E224"/>
    <mergeCell ref="C225:E225"/>
    <mergeCell ref="C226:E226"/>
    <mergeCell ref="C227:E227"/>
    <mergeCell ref="C218:N218"/>
    <mergeCell ref="C219:N219"/>
    <mergeCell ref="C220:N220"/>
    <mergeCell ref="C221:E221"/>
    <mergeCell ref="C222:E222"/>
    <mergeCell ref="C233:N233"/>
    <mergeCell ref="C234:N234"/>
    <mergeCell ref="C235:N235"/>
    <mergeCell ref="C236:E236"/>
    <mergeCell ref="C237:E237"/>
    <mergeCell ref="C228:E228"/>
    <mergeCell ref="C229:E229"/>
    <mergeCell ref="C230:E230"/>
    <mergeCell ref="C231:E231"/>
    <mergeCell ref="C232:E232"/>
    <mergeCell ref="C243:E243"/>
    <mergeCell ref="C244:E244"/>
    <mergeCell ref="C245:E245"/>
    <mergeCell ref="C246:E246"/>
    <mergeCell ref="C247:E247"/>
    <mergeCell ref="C238:E238"/>
    <mergeCell ref="C239:E239"/>
    <mergeCell ref="C240:E240"/>
    <mergeCell ref="C241:E241"/>
    <mergeCell ref="C242:E242"/>
    <mergeCell ref="C253:E253"/>
    <mergeCell ref="C254:E254"/>
    <mergeCell ref="C255:E255"/>
    <mergeCell ref="C256:E256"/>
    <mergeCell ref="C257:E257"/>
    <mergeCell ref="C248:N248"/>
    <mergeCell ref="C249:N249"/>
    <mergeCell ref="C250:N250"/>
    <mergeCell ref="C251:E251"/>
    <mergeCell ref="C252:E252"/>
    <mergeCell ref="C263:N263"/>
    <mergeCell ref="C264:N264"/>
    <mergeCell ref="C265:N265"/>
    <mergeCell ref="C266:E266"/>
    <mergeCell ref="C267:E267"/>
    <mergeCell ref="C258:E258"/>
    <mergeCell ref="C259:E259"/>
    <mergeCell ref="C260:E260"/>
    <mergeCell ref="C261:E261"/>
    <mergeCell ref="C262:E262"/>
    <mergeCell ref="C273:E273"/>
    <mergeCell ref="C274:E274"/>
    <mergeCell ref="C275:E275"/>
    <mergeCell ref="C276:E276"/>
    <mergeCell ref="C277:E277"/>
    <mergeCell ref="C268:E268"/>
    <mergeCell ref="C269:E269"/>
    <mergeCell ref="C270:E270"/>
    <mergeCell ref="C271:E271"/>
    <mergeCell ref="C272:E272"/>
    <mergeCell ref="C283:E283"/>
    <mergeCell ref="C284:E284"/>
    <mergeCell ref="C285:E285"/>
    <mergeCell ref="C286:E286"/>
    <mergeCell ref="C287:E287"/>
    <mergeCell ref="C278:N278"/>
    <mergeCell ref="C279:N279"/>
    <mergeCell ref="C280:N280"/>
    <mergeCell ref="C281:E281"/>
    <mergeCell ref="C282:E282"/>
    <mergeCell ref="C293:N293"/>
    <mergeCell ref="C294:N294"/>
    <mergeCell ref="C295:N295"/>
    <mergeCell ref="C296:E296"/>
    <mergeCell ref="C297:E297"/>
    <mergeCell ref="C288:E288"/>
    <mergeCell ref="C289:E289"/>
    <mergeCell ref="C290:E290"/>
    <mergeCell ref="C291:E291"/>
    <mergeCell ref="C292:E292"/>
    <mergeCell ref="C303:E303"/>
    <mergeCell ref="C304:E304"/>
    <mergeCell ref="C305:E305"/>
    <mergeCell ref="C306:E306"/>
    <mergeCell ref="C307:E307"/>
    <mergeCell ref="C298:E298"/>
    <mergeCell ref="C299:E299"/>
    <mergeCell ref="C300:E300"/>
    <mergeCell ref="C301:E301"/>
    <mergeCell ref="C302:E302"/>
    <mergeCell ref="C313:E313"/>
    <mergeCell ref="C314:E314"/>
    <mergeCell ref="C315:E315"/>
    <mergeCell ref="C316:E316"/>
    <mergeCell ref="C317:E317"/>
    <mergeCell ref="C308:N308"/>
    <mergeCell ref="C309:N309"/>
    <mergeCell ref="C310:N310"/>
    <mergeCell ref="C311:E311"/>
    <mergeCell ref="C312:E312"/>
    <mergeCell ref="C324:K324"/>
    <mergeCell ref="C325:K325"/>
    <mergeCell ref="C326:K326"/>
    <mergeCell ref="C327:K327"/>
    <mergeCell ref="C328:K328"/>
    <mergeCell ref="C318:E318"/>
    <mergeCell ref="C319:E319"/>
    <mergeCell ref="C320:E320"/>
    <mergeCell ref="C321:E321"/>
    <mergeCell ref="C323:K323"/>
    <mergeCell ref="C334:K334"/>
    <mergeCell ref="C335:K335"/>
    <mergeCell ref="C336:K336"/>
    <mergeCell ref="C337:K337"/>
    <mergeCell ref="C338:K338"/>
    <mergeCell ref="C329:K329"/>
    <mergeCell ref="C330:K330"/>
    <mergeCell ref="C331:K331"/>
    <mergeCell ref="C332:K332"/>
    <mergeCell ref="C333:K333"/>
    <mergeCell ref="C344:E344"/>
    <mergeCell ref="C345:N345"/>
    <mergeCell ref="C346:E346"/>
    <mergeCell ref="C347:E347"/>
    <mergeCell ref="C348:E348"/>
    <mergeCell ref="C339:K339"/>
    <mergeCell ref="C340:K340"/>
    <mergeCell ref="C341:K341"/>
    <mergeCell ref="A342:N342"/>
    <mergeCell ref="A343:N343"/>
    <mergeCell ref="C354:E354"/>
    <mergeCell ref="C355:E355"/>
    <mergeCell ref="C356:N356"/>
    <mergeCell ref="C357:N357"/>
    <mergeCell ref="C358:N358"/>
    <mergeCell ref="C349:E349"/>
    <mergeCell ref="C350:E350"/>
    <mergeCell ref="C351:E351"/>
    <mergeCell ref="C352:E352"/>
    <mergeCell ref="C353:E353"/>
    <mergeCell ref="C364:E364"/>
    <mergeCell ref="C365:E365"/>
    <mergeCell ref="C366:E366"/>
    <mergeCell ref="C367:E367"/>
    <mergeCell ref="C368:E368"/>
    <mergeCell ref="C359:E359"/>
    <mergeCell ref="C360:E360"/>
    <mergeCell ref="C361:E361"/>
    <mergeCell ref="C362:E362"/>
    <mergeCell ref="C363:E363"/>
    <mergeCell ref="C374:N374"/>
    <mergeCell ref="C375:E375"/>
    <mergeCell ref="C376:E376"/>
    <mergeCell ref="C377:E377"/>
    <mergeCell ref="C378:E378"/>
    <mergeCell ref="C369:E369"/>
    <mergeCell ref="A370:N370"/>
    <mergeCell ref="C371:E371"/>
    <mergeCell ref="C372:N372"/>
    <mergeCell ref="C373:N373"/>
    <mergeCell ref="C384:E384"/>
    <mergeCell ref="C385:E385"/>
    <mergeCell ref="C386:E386"/>
    <mergeCell ref="C388:N388"/>
    <mergeCell ref="C389:E389"/>
    <mergeCell ref="C379:E379"/>
    <mergeCell ref="C380:E380"/>
    <mergeCell ref="C381:E381"/>
    <mergeCell ref="C382:E382"/>
    <mergeCell ref="C383:E383"/>
    <mergeCell ref="C396:E396"/>
    <mergeCell ref="C397:E397"/>
    <mergeCell ref="C398:E398"/>
    <mergeCell ref="C399:E399"/>
    <mergeCell ref="C400:E400"/>
    <mergeCell ref="C391:N391"/>
    <mergeCell ref="C392:E392"/>
    <mergeCell ref="C393:N393"/>
    <mergeCell ref="C394:E394"/>
    <mergeCell ref="C395:E395"/>
    <mergeCell ref="C406:N406"/>
    <mergeCell ref="C407:N407"/>
    <mergeCell ref="C408:N408"/>
    <mergeCell ref="C409:E409"/>
    <mergeCell ref="C410:E410"/>
    <mergeCell ref="C401:E401"/>
    <mergeCell ref="C402:E402"/>
    <mergeCell ref="C403:E403"/>
    <mergeCell ref="C404:E404"/>
    <mergeCell ref="C405:E405"/>
    <mergeCell ref="C416:E416"/>
    <mergeCell ref="C417:E417"/>
    <mergeCell ref="C418:E418"/>
    <mergeCell ref="C419:E419"/>
    <mergeCell ref="C420:E420"/>
    <mergeCell ref="C411:E411"/>
    <mergeCell ref="C412:E412"/>
    <mergeCell ref="C413:E413"/>
    <mergeCell ref="C414:E414"/>
    <mergeCell ref="C415:E415"/>
    <mergeCell ref="C426:E426"/>
    <mergeCell ref="C427:E427"/>
    <mergeCell ref="C428:E428"/>
    <mergeCell ref="C429:E429"/>
    <mergeCell ref="C430:E430"/>
    <mergeCell ref="C421:N421"/>
    <mergeCell ref="C422:N422"/>
    <mergeCell ref="C423:N423"/>
    <mergeCell ref="C424:E424"/>
    <mergeCell ref="C425:E425"/>
    <mergeCell ref="C437:K437"/>
    <mergeCell ref="C438:K438"/>
    <mergeCell ref="C439:K439"/>
    <mergeCell ref="C440:K440"/>
    <mergeCell ref="C441:K441"/>
    <mergeCell ref="C431:E431"/>
    <mergeCell ref="C432:E432"/>
    <mergeCell ref="C433:E433"/>
    <mergeCell ref="C434:E434"/>
    <mergeCell ref="C436:K436"/>
    <mergeCell ref="C447:K447"/>
    <mergeCell ref="C448:K448"/>
    <mergeCell ref="C449:K449"/>
    <mergeCell ref="C450:K450"/>
    <mergeCell ref="C451:K451"/>
    <mergeCell ref="C442:K442"/>
    <mergeCell ref="C443:K443"/>
    <mergeCell ref="C444:K444"/>
    <mergeCell ref="C445:K445"/>
    <mergeCell ref="C446:K446"/>
    <mergeCell ref="C457:E457"/>
    <mergeCell ref="C458:N458"/>
    <mergeCell ref="C459:E459"/>
    <mergeCell ref="C460:E460"/>
    <mergeCell ref="C461:E461"/>
    <mergeCell ref="C452:K452"/>
    <mergeCell ref="C453:K453"/>
    <mergeCell ref="C454:K454"/>
    <mergeCell ref="A455:N455"/>
    <mergeCell ref="A456:N456"/>
    <mergeCell ref="C467:E467"/>
    <mergeCell ref="C468:N468"/>
    <mergeCell ref="C469:E469"/>
    <mergeCell ref="C470:E470"/>
    <mergeCell ref="C471:E471"/>
    <mergeCell ref="C462:E462"/>
    <mergeCell ref="C463:E463"/>
    <mergeCell ref="C464:E464"/>
    <mergeCell ref="C465:E465"/>
    <mergeCell ref="C466:E466"/>
    <mergeCell ref="C477:E477"/>
    <mergeCell ref="C478:E478"/>
    <mergeCell ref="C479:E479"/>
    <mergeCell ref="C480:E480"/>
    <mergeCell ref="C481:N481"/>
    <mergeCell ref="C472:E472"/>
    <mergeCell ref="C473:E473"/>
    <mergeCell ref="C474:E474"/>
    <mergeCell ref="C475:E475"/>
    <mergeCell ref="C476:E476"/>
    <mergeCell ref="C487:E487"/>
    <mergeCell ref="C488:E488"/>
    <mergeCell ref="C489:E489"/>
    <mergeCell ref="C490:E490"/>
    <mergeCell ref="C491:E491"/>
    <mergeCell ref="C482:N482"/>
    <mergeCell ref="C483:E483"/>
    <mergeCell ref="C484:E484"/>
    <mergeCell ref="C485:E485"/>
    <mergeCell ref="C486:E486"/>
    <mergeCell ref="C497:E497"/>
    <mergeCell ref="C498:E498"/>
    <mergeCell ref="C499:E499"/>
    <mergeCell ref="C500:E500"/>
    <mergeCell ref="C501:E501"/>
    <mergeCell ref="C492:E492"/>
    <mergeCell ref="C493:E493"/>
    <mergeCell ref="C494:E494"/>
    <mergeCell ref="C495:E495"/>
    <mergeCell ref="C496:E496"/>
    <mergeCell ref="C507:N507"/>
    <mergeCell ref="C508:N508"/>
    <mergeCell ref="C509:E509"/>
    <mergeCell ref="C510:E510"/>
    <mergeCell ref="C511:E511"/>
    <mergeCell ref="C502:E502"/>
    <mergeCell ref="C503:E503"/>
    <mergeCell ref="C504:E504"/>
    <mergeCell ref="C505:E505"/>
    <mergeCell ref="C506:N506"/>
    <mergeCell ref="C517:E517"/>
    <mergeCell ref="C518:E518"/>
    <mergeCell ref="C519:E519"/>
    <mergeCell ref="A520:N520"/>
    <mergeCell ref="C521:E521"/>
    <mergeCell ref="C512:E512"/>
    <mergeCell ref="C513:E513"/>
    <mergeCell ref="C514:E514"/>
    <mergeCell ref="C515:E515"/>
    <mergeCell ref="C516:E516"/>
    <mergeCell ref="C527:E527"/>
    <mergeCell ref="C528:E528"/>
    <mergeCell ref="C529:E529"/>
    <mergeCell ref="C530:E530"/>
    <mergeCell ref="C531:E531"/>
    <mergeCell ref="C522:N522"/>
    <mergeCell ref="C523:N523"/>
    <mergeCell ref="C524:N524"/>
    <mergeCell ref="C525:E525"/>
    <mergeCell ref="C526:E526"/>
    <mergeCell ref="C537:N537"/>
    <mergeCell ref="C538:N538"/>
    <mergeCell ref="C539:N539"/>
    <mergeCell ref="C540:N540"/>
    <mergeCell ref="C541:E541"/>
    <mergeCell ref="C532:E532"/>
    <mergeCell ref="C533:E533"/>
    <mergeCell ref="C534:E534"/>
    <mergeCell ref="C535:E535"/>
    <mergeCell ref="C536:E536"/>
    <mergeCell ref="C547:E547"/>
    <mergeCell ref="C548:E548"/>
    <mergeCell ref="C549:E549"/>
    <mergeCell ref="C550:E550"/>
    <mergeCell ref="C551:E551"/>
    <mergeCell ref="C542:E542"/>
    <mergeCell ref="C543:E543"/>
    <mergeCell ref="C544:E544"/>
    <mergeCell ref="C545:E545"/>
    <mergeCell ref="C546:E546"/>
    <mergeCell ref="C557:E557"/>
    <mergeCell ref="C558:E558"/>
    <mergeCell ref="C559:E559"/>
    <mergeCell ref="C560:E560"/>
    <mergeCell ref="C561:E561"/>
    <mergeCell ref="C552:E552"/>
    <mergeCell ref="C553:N553"/>
    <mergeCell ref="C554:N554"/>
    <mergeCell ref="C555:N555"/>
    <mergeCell ref="C556:E556"/>
    <mergeCell ref="C567:N567"/>
    <mergeCell ref="C568:N568"/>
    <mergeCell ref="C569:E569"/>
    <mergeCell ref="C570:E570"/>
    <mergeCell ref="C571:E571"/>
    <mergeCell ref="C562:E562"/>
    <mergeCell ref="C563:E563"/>
    <mergeCell ref="C564:E564"/>
    <mergeCell ref="C565:E565"/>
    <mergeCell ref="C566:N566"/>
    <mergeCell ref="C577:E577"/>
    <mergeCell ref="C578:E578"/>
    <mergeCell ref="C579:E579"/>
    <mergeCell ref="C580:E580"/>
    <mergeCell ref="C581:N581"/>
    <mergeCell ref="C572:E572"/>
    <mergeCell ref="C573:E573"/>
    <mergeCell ref="C574:E574"/>
    <mergeCell ref="C575:E575"/>
    <mergeCell ref="C576:E576"/>
    <mergeCell ref="C587:E587"/>
    <mergeCell ref="C588:E588"/>
    <mergeCell ref="C589:E589"/>
    <mergeCell ref="C590:E590"/>
    <mergeCell ref="C591:E591"/>
    <mergeCell ref="C582:N582"/>
    <mergeCell ref="C583:N583"/>
    <mergeCell ref="C584:N584"/>
    <mergeCell ref="C585:E585"/>
    <mergeCell ref="C586:E586"/>
    <mergeCell ref="C597:N597"/>
    <mergeCell ref="C598:N598"/>
    <mergeCell ref="C599:N599"/>
    <mergeCell ref="C600:E600"/>
    <mergeCell ref="C601:E601"/>
    <mergeCell ref="C592:E592"/>
    <mergeCell ref="C593:E593"/>
    <mergeCell ref="C594:E594"/>
    <mergeCell ref="C595:E595"/>
    <mergeCell ref="C596:E596"/>
    <mergeCell ref="C607:E607"/>
    <mergeCell ref="C608:E608"/>
    <mergeCell ref="C609:E609"/>
    <mergeCell ref="C610:E610"/>
    <mergeCell ref="C611:E611"/>
    <mergeCell ref="C602:E602"/>
    <mergeCell ref="C603:E603"/>
    <mergeCell ref="C604:E604"/>
    <mergeCell ref="C605:E605"/>
    <mergeCell ref="C606:E606"/>
    <mergeCell ref="C617:E617"/>
    <mergeCell ref="C618:E618"/>
    <mergeCell ref="C619:E619"/>
    <mergeCell ref="C620:E620"/>
    <mergeCell ref="C621:E621"/>
    <mergeCell ref="C612:N612"/>
    <mergeCell ref="C613:N613"/>
    <mergeCell ref="C614:N614"/>
    <mergeCell ref="C615:E615"/>
    <mergeCell ref="C616:E616"/>
    <mergeCell ref="C627:N627"/>
    <mergeCell ref="C628:N628"/>
    <mergeCell ref="C629:N629"/>
    <mergeCell ref="C630:N630"/>
    <mergeCell ref="C631:E631"/>
    <mergeCell ref="C622:E622"/>
    <mergeCell ref="C623:E623"/>
    <mergeCell ref="C624:E624"/>
    <mergeCell ref="C625:E625"/>
    <mergeCell ref="C626:E626"/>
    <mergeCell ref="C637:E637"/>
    <mergeCell ref="C638:E638"/>
    <mergeCell ref="C639:E639"/>
    <mergeCell ref="C640:E640"/>
    <mergeCell ref="C641:E641"/>
    <mergeCell ref="C632:E632"/>
    <mergeCell ref="C633:E633"/>
    <mergeCell ref="C634:E634"/>
    <mergeCell ref="C635:E635"/>
    <mergeCell ref="C636:E636"/>
    <mergeCell ref="C647:E647"/>
    <mergeCell ref="C648:E648"/>
    <mergeCell ref="C649:E649"/>
    <mergeCell ref="C650:E650"/>
    <mergeCell ref="C651:E651"/>
    <mergeCell ref="C642:E642"/>
    <mergeCell ref="C643:N643"/>
    <mergeCell ref="C644:N644"/>
    <mergeCell ref="C645:N645"/>
    <mergeCell ref="C646:E646"/>
    <mergeCell ref="C657:N657"/>
    <mergeCell ref="C658:N658"/>
    <mergeCell ref="C659:E659"/>
    <mergeCell ref="C660:E660"/>
    <mergeCell ref="C661:E661"/>
    <mergeCell ref="C652:E652"/>
    <mergeCell ref="C653:E653"/>
    <mergeCell ref="C654:E654"/>
    <mergeCell ref="C655:E655"/>
    <mergeCell ref="C656:N656"/>
    <mergeCell ref="C667:E667"/>
    <mergeCell ref="C668:E668"/>
    <mergeCell ref="C669:E669"/>
    <mergeCell ref="C670:E670"/>
    <mergeCell ref="C671:N671"/>
    <mergeCell ref="C662:E662"/>
    <mergeCell ref="C663:E663"/>
    <mergeCell ref="C664:E664"/>
    <mergeCell ref="C665:E665"/>
    <mergeCell ref="C666:E666"/>
    <mergeCell ref="C677:E677"/>
    <mergeCell ref="C678:E678"/>
    <mergeCell ref="C679:E679"/>
    <mergeCell ref="C680:E680"/>
    <mergeCell ref="C681:E681"/>
    <mergeCell ref="C672:N672"/>
    <mergeCell ref="C673:N673"/>
    <mergeCell ref="C674:E674"/>
    <mergeCell ref="C675:E675"/>
    <mergeCell ref="C676:E676"/>
    <mergeCell ref="C688:K688"/>
    <mergeCell ref="C689:K689"/>
    <mergeCell ref="C690:K690"/>
    <mergeCell ref="C691:K691"/>
    <mergeCell ref="C692:K692"/>
    <mergeCell ref="C682:E682"/>
    <mergeCell ref="C683:E683"/>
    <mergeCell ref="C684:E684"/>
    <mergeCell ref="C686:K686"/>
    <mergeCell ref="C687:K687"/>
    <mergeCell ref="C698:K698"/>
    <mergeCell ref="C699:K699"/>
    <mergeCell ref="C700:K700"/>
    <mergeCell ref="C701:K701"/>
    <mergeCell ref="C702:K702"/>
    <mergeCell ref="C693:K693"/>
    <mergeCell ref="C694:K694"/>
    <mergeCell ref="C695:K695"/>
    <mergeCell ref="C696:K696"/>
    <mergeCell ref="C697:K697"/>
    <mergeCell ref="C708:E708"/>
    <mergeCell ref="C709:E709"/>
    <mergeCell ref="C710:E710"/>
    <mergeCell ref="C711:E711"/>
    <mergeCell ref="C712:E712"/>
    <mergeCell ref="C703:K703"/>
    <mergeCell ref="C704:K704"/>
    <mergeCell ref="A705:N705"/>
    <mergeCell ref="C706:E706"/>
    <mergeCell ref="C707:E707"/>
    <mergeCell ref="C718:N718"/>
    <mergeCell ref="C719:N719"/>
    <mergeCell ref="C720:E720"/>
    <mergeCell ref="C721:E721"/>
    <mergeCell ref="C722:E722"/>
    <mergeCell ref="C713:E713"/>
    <mergeCell ref="C714:E714"/>
    <mergeCell ref="C715:E715"/>
    <mergeCell ref="C716:E716"/>
    <mergeCell ref="C717:E717"/>
    <mergeCell ref="C728:E728"/>
    <mergeCell ref="C729:E729"/>
    <mergeCell ref="C730:E730"/>
    <mergeCell ref="C731:E731"/>
    <mergeCell ref="C732:N732"/>
    <mergeCell ref="C723:E723"/>
    <mergeCell ref="C724:E724"/>
    <mergeCell ref="C725:E725"/>
    <mergeCell ref="C726:E726"/>
    <mergeCell ref="C727:E727"/>
    <mergeCell ref="C738:E738"/>
    <mergeCell ref="C739:E739"/>
    <mergeCell ref="C740:E740"/>
    <mergeCell ref="C741:E741"/>
    <mergeCell ref="C742:E742"/>
    <mergeCell ref="C733:N733"/>
    <mergeCell ref="C734:N734"/>
    <mergeCell ref="C735:E735"/>
    <mergeCell ref="C736:E736"/>
    <mergeCell ref="C737:E737"/>
    <mergeCell ref="C748:N748"/>
    <mergeCell ref="C749:N749"/>
    <mergeCell ref="C750:E750"/>
    <mergeCell ref="C751:E751"/>
    <mergeCell ref="C752:E752"/>
    <mergeCell ref="C743:E743"/>
    <mergeCell ref="C744:E744"/>
    <mergeCell ref="C745:E745"/>
    <mergeCell ref="C746:E746"/>
    <mergeCell ref="C747:N747"/>
    <mergeCell ref="C758:E758"/>
    <mergeCell ref="C759:E759"/>
    <mergeCell ref="C760:E760"/>
    <mergeCell ref="C761:E761"/>
    <mergeCell ref="C763:E763"/>
    <mergeCell ref="C753:E753"/>
    <mergeCell ref="C754:E754"/>
    <mergeCell ref="C755:E755"/>
    <mergeCell ref="C756:E756"/>
    <mergeCell ref="C757:E757"/>
    <mergeCell ref="C769:E769"/>
    <mergeCell ref="C770:E770"/>
    <mergeCell ref="C771:E771"/>
    <mergeCell ref="C772:E772"/>
    <mergeCell ref="C773:E773"/>
    <mergeCell ref="C764:N764"/>
    <mergeCell ref="C765:N765"/>
    <mergeCell ref="C766:N766"/>
    <mergeCell ref="C767:E767"/>
    <mergeCell ref="C768:E768"/>
    <mergeCell ref="C779:N779"/>
    <mergeCell ref="C780:N780"/>
    <mergeCell ref="C781:N781"/>
    <mergeCell ref="C782:E782"/>
    <mergeCell ref="C783:E783"/>
    <mergeCell ref="C774:E774"/>
    <mergeCell ref="C775:E775"/>
    <mergeCell ref="C776:E776"/>
    <mergeCell ref="C777:E777"/>
    <mergeCell ref="C778:E778"/>
    <mergeCell ref="C789:E789"/>
    <mergeCell ref="C790:E790"/>
    <mergeCell ref="C791:E791"/>
    <mergeCell ref="C792:E792"/>
    <mergeCell ref="C794:K794"/>
    <mergeCell ref="C784:E784"/>
    <mergeCell ref="C785:E785"/>
    <mergeCell ref="C786:E786"/>
    <mergeCell ref="C787:E787"/>
    <mergeCell ref="C788:E788"/>
    <mergeCell ref="C800:K800"/>
    <mergeCell ref="C801:K801"/>
    <mergeCell ref="C802:K802"/>
    <mergeCell ref="C803:K803"/>
    <mergeCell ref="C804:K804"/>
    <mergeCell ref="C795:K795"/>
    <mergeCell ref="C796:K796"/>
    <mergeCell ref="C797:K797"/>
    <mergeCell ref="C798:K798"/>
    <mergeCell ref="C799:K799"/>
    <mergeCell ref="C810:K810"/>
    <mergeCell ref="C811:K811"/>
    <mergeCell ref="C812:K812"/>
    <mergeCell ref="A813:N813"/>
    <mergeCell ref="C814:E814"/>
    <mergeCell ref="C805:K805"/>
    <mergeCell ref="C806:K806"/>
    <mergeCell ref="C807:K807"/>
    <mergeCell ref="C808:K808"/>
    <mergeCell ref="C809:K809"/>
    <mergeCell ref="C820:E820"/>
    <mergeCell ref="C821:E821"/>
    <mergeCell ref="C822:E822"/>
    <mergeCell ref="C823:E823"/>
    <mergeCell ref="C824:E824"/>
    <mergeCell ref="C815:N815"/>
    <mergeCell ref="C816:N816"/>
    <mergeCell ref="C817:N817"/>
    <mergeCell ref="C818:E818"/>
    <mergeCell ref="C819:E819"/>
    <mergeCell ref="C831:E831"/>
    <mergeCell ref="C834:K834"/>
    <mergeCell ref="C835:K835"/>
    <mergeCell ref="C836:K836"/>
    <mergeCell ref="C837:K837"/>
    <mergeCell ref="C825:E825"/>
    <mergeCell ref="C826:E826"/>
    <mergeCell ref="C827:E827"/>
    <mergeCell ref="C828:E828"/>
    <mergeCell ref="C829:E829"/>
    <mergeCell ref="C843:K843"/>
    <mergeCell ref="C844:K844"/>
    <mergeCell ref="C845:K845"/>
    <mergeCell ref="C846:K846"/>
    <mergeCell ref="C847:K847"/>
    <mergeCell ref="C838:K838"/>
    <mergeCell ref="C839:K839"/>
    <mergeCell ref="C840:K840"/>
    <mergeCell ref="C841:K841"/>
    <mergeCell ref="C842:K842"/>
    <mergeCell ref="A853:N853"/>
    <mergeCell ref="C854:E854"/>
    <mergeCell ref="C855:N855"/>
    <mergeCell ref="C856:E856"/>
    <mergeCell ref="C857:E857"/>
    <mergeCell ref="C848:K848"/>
    <mergeCell ref="C849:K849"/>
    <mergeCell ref="C850:K850"/>
    <mergeCell ref="C851:K851"/>
    <mergeCell ref="C852:K852"/>
    <mergeCell ref="C863:E863"/>
    <mergeCell ref="C864:E864"/>
    <mergeCell ref="C865:E865"/>
    <mergeCell ref="C866:N866"/>
    <mergeCell ref="C867:E867"/>
    <mergeCell ref="C858:E858"/>
    <mergeCell ref="C859:E859"/>
    <mergeCell ref="C860:E860"/>
    <mergeCell ref="C861:E861"/>
    <mergeCell ref="C862:E862"/>
    <mergeCell ref="C873:E873"/>
    <mergeCell ref="C874:E874"/>
    <mergeCell ref="C875:E875"/>
    <mergeCell ref="C876:E876"/>
    <mergeCell ref="C877:N877"/>
    <mergeCell ref="C868:E868"/>
    <mergeCell ref="C869:E869"/>
    <mergeCell ref="C870:E870"/>
    <mergeCell ref="C871:E871"/>
    <mergeCell ref="C872:E872"/>
    <mergeCell ref="C883:E883"/>
    <mergeCell ref="C884:E884"/>
    <mergeCell ref="C885:E885"/>
    <mergeCell ref="C886:E886"/>
    <mergeCell ref="C887:E887"/>
    <mergeCell ref="C878:E878"/>
    <mergeCell ref="C879:E879"/>
    <mergeCell ref="C880:E880"/>
    <mergeCell ref="C881:E881"/>
    <mergeCell ref="C882:E882"/>
    <mergeCell ref="C893:E893"/>
    <mergeCell ref="C894:E894"/>
    <mergeCell ref="C895:E895"/>
    <mergeCell ref="C896:E896"/>
    <mergeCell ref="C897:E897"/>
    <mergeCell ref="C888:N888"/>
    <mergeCell ref="C889:E889"/>
    <mergeCell ref="C890:E890"/>
    <mergeCell ref="C891:E891"/>
    <mergeCell ref="C892:E892"/>
    <mergeCell ref="C904:E904"/>
    <mergeCell ref="C905:E905"/>
    <mergeCell ref="C906:E906"/>
    <mergeCell ref="C907:E907"/>
    <mergeCell ref="C908:E908"/>
    <mergeCell ref="C898:E898"/>
    <mergeCell ref="A900:N900"/>
    <mergeCell ref="C901:E901"/>
    <mergeCell ref="C902:N902"/>
    <mergeCell ref="C903:E903"/>
    <mergeCell ref="C914:E914"/>
    <mergeCell ref="C915:E915"/>
    <mergeCell ref="C916:E916"/>
    <mergeCell ref="C917:E917"/>
    <mergeCell ref="C918:E918"/>
    <mergeCell ref="C909:E909"/>
    <mergeCell ref="C910:E910"/>
    <mergeCell ref="C911:E911"/>
    <mergeCell ref="C912:E912"/>
    <mergeCell ref="C913:N913"/>
    <mergeCell ref="C924:N924"/>
    <mergeCell ref="C925:E925"/>
    <mergeCell ref="C926:E926"/>
    <mergeCell ref="C927:E927"/>
    <mergeCell ref="C928:E928"/>
    <mergeCell ref="C919:E919"/>
    <mergeCell ref="C920:E920"/>
    <mergeCell ref="C921:E921"/>
    <mergeCell ref="C922:E922"/>
    <mergeCell ref="C923:E923"/>
    <mergeCell ref="C934:E934"/>
    <mergeCell ref="C935:N935"/>
    <mergeCell ref="C936:E936"/>
    <mergeCell ref="C937:E937"/>
    <mergeCell ref="C938:E938"/>
    <mergeCell ref="C929:E929"/>
    <mergeCell ref="C930:E930"/>
    <mergeCell ref="C931:E931"/>
    <mergeCell ref="C932:E932"/>
    <mergeCell ref="C933:E933"/>
    <mergeCell ref="C944:E944"/>
    <mergeCell ref="C946:K946"/>
    <mergeCell ref="C947:K947"/>
    <mergeCell ref="C948:K948"/>
    <mergeCell ref="C949:K949"/>
    <mergeCell ref="C939:E939"/>
    <mergeCell ref="C940:E940"/>
    <mergeCell ref="C941:E941"/>
    <mergeCell ref="C942:E942"/>
    <mergeCell ref="C943:E943"/>
    <mergeCell ref="C955:K955"/>
    <mergeCell ref="C956:K956"/>
    <mergeCell ref="C957:K957"/>
    <mergeCell ref="C958:K958"/>
    <mergeCell ref="C959:K959"/>
    <mergeCell ref="C950:K950"/>
    <mergeCell ref="C951:K951"/>
    <mergeCell ref="C952:K952"/>
    <mergeCell ref="C953:K953"/>
    <mergeCell ref="C954:K954"/>
    <mergeCell ref="C965:N965"/>
    <mergeCell ref="C966:N966"/>
    <mergeCell ref="C967:E967"/>
    <mergeCell ref="C968:E968"/>
    <mergeCell ref="C969:E969"/>
    <mergeCell ref="C960:K960"/>
    <mergeCell ref="C961:K961"/>
    <mergeCell ref="C962:K962"/>
    <mergeCell ref="A963:N963"/>
    <mergeCell ref="C964:E964"/>
    <mergeCell ref="C975:E975"/>
    <mergeCell ref="C976:N976"/>
    <mergeCell ref="C977:E977"/>
    <mergeCell ref="C978:E978"/>
    <mergeCell ref="C979:E979"/>
    <mergeCell ref="C970:E970"/>
    <mergeCell ref="C971:E971"/>
    <mergeCell ref="C972:E972"/>
    <mergeCell ref="C973:E973"/>
    <mergeCell ref="C974:E974"/>
    <mergeCell ref="C985:E985"/>
    <mergeCell ref="C986:N986"/>
    <mergeCell ref="C987:N987"/>
    <mergeCell ref="C988:N988"/>
    <mergeCell ref="C989:E989"/>
    <mergeCell ref="C980:E980"/>
    <mergeCell ref="C981:E981"/>
    <mergeCell ref="C982:E982"/>
    <mergeCell ref="C983:E983"/>
    <mergeCell ref="C984:E984"/>
    <mergeCell ref="C995:E995"/>
    <mergeCell ref="C996:E996"/>
    <mergeCell ref="C997:E997"/>
    <mergeCell ref="C998:E998"/>
    <mergeCell ref="C999:E999"/>
    <mergeCell ref="C990:E990"/>
    <mergeCell ref="C991:E991"/>
    <mergeCell ref="C992:E992"/>
    <mergeCell ref="C993:E993"/>
    <mergeCell ref="C994:E994"/>
    <mergeCell ref="C1005:E1005"/>
    <mergeCell ref="C1006:E1006"/>
    <mergeCell ref="C1007:E1007"/>
    <mergeCell ref="C1008:E1008"/>
    <mergeCell ref="C1009:E1009"/>
    <mergeCell ref="C1000:E1000"/>
    <mergeCell ref="C1001:N1001"/>
    <mergeCell ref="C1002:N1002"/>
    <mergeCell ref="C1003:N1003"/>
    <mergeCell ref="C1004:E1004"/>
    <mergeCell ref="A1015:N1015"/>
    <mergeCell ref="C1016:E1016"/>
    <mergeCell ref="C1017:N1017"/>
    <mergeCell ref="C1018:N1018"/>
    <mergeCell ref="C1019:E1019"/>
    <mergeCell ref="C1010:E1010"/>
    <mergeCell ref="C1011:E1011"/>
    <mergeCell ref="C1012:E1012"/>
    <mergeCell ref="C1013:E1013"/>
    <mergeCell ref="C1014:E1014"/>
    <mergeCell ref="C1025:E1025"/>
    <mergeCell ref="C1026:E1026"/>
    <mergeCell ref="C1027:E1027"/>
    <mergeCell ref="C1028:N1028"/>
    <mergeCell ref="C1029:E1029"/>
    <mergeCell ref="C1020:E1020"/>
    <mergeCell ref="C1021:E1021"/>
    <mergeCell ref="C1022:E1022"/>
    <mergeCell ref="C1023:E1023"/>
    <mergeCell ref="C1024:E1024"/>
    <mergeCell ref="C1035:E1035"/>
    <mergeCell ref="C1036:E1036"/>
    <mergeCell ref="C1037:E1037"/>
    <mergeCell ref="C1039:N1039"/>
    <mergeCell ref="C1040:E1040"/>
    <mergeCell ref="C1030:E1030"/>
    <mergeCell ref="C1031:E1031"/>
    <mergeCell ref="C1032:E1032"/>
    <mergeCell ref="C1033:E1033"/>
    <mergeCell ref="C1034:E1034"/>
    <mergeCell ref="C1046:E1046"/>
    <mergeCell ref="C1047:E1047"/>
    <mergeCell ref="C1048:E1048"/>
    <mergeCell ref="C1049:E1049"/>
    <mergeCell ref="C1050:E1050"/>
    <mergeCell ref="C1041:N1041"/>
    <mergeCell ref="C1042:N1042"/>
    <mergeCell ref="C1043:N1043"/>
    <mergeCell ref="C1044:E1044"/>
    <mergeCell ref="C1045:E1045"/>
    <mergeCell ref="C1057:K1057"/>
    <mergeCell ref="C1058:K1058"/>
    <mergeCell ref="C1059:K1059"/>
    <mergeCell ref="C1060:K1060"/>
    <mergeCell ref="C1061:K1061"/>
    <mergeCell ref="C1051:E1051"/>
    <mergeCell ref="C1052:E1052"/>
    <mergeCell ref="C1053:E1053"/>
    <mergeCell ref="C1054:E1054"/>
    <mergeCell ref="C1056:K1056"/>
    <mergeCell ref="C1067:K1067"/>
    <mergeCell ref="C1068:K1068"/>
    <mergeCell ref="C1069:K1069"/>
    <mergeCell ref="C1070:K1070"/>
    <mergeCell ref="C1071:K1071"/>
    <mergeCell ref="C1062:K1062"/>
    <mergeCell ref="C1063:K1063"/>
    <mergeCell ref="C1064:K1064"/>
    <mergeCell ref="C1065:K1065"/>
    <mergeCell ref="C1066:K1066"/>
    <mergeCell ref="C1077:K1077"/>
    <mergeCell ref="C1078:K1078"/>
    <mergeCell ref="C1079:K1079"/>
    <mergeCell ref="C1080:K1080"/>
    <mergeCell ref="A1081:N1081"/>
    <mergeCell ref="C1072:K1072"/>
    <mergeCell ref="C1073:K1073"/>
    <mergeCell ref="C1074:K1074"/>
    <mergeCell ref="C1075:K1075"/>
    <mergeCell ref="C1076:K1076"/>
    <mergeCell ref="C1087:E1087"/>
    <mergeCell ref="C1088:E1088"/>
    <mergeCell ref="C1089:E1089"/>
    <mergeCell ref="C1090:E1090"/>
    <mergeCell ref="C1091:E1091"/>
    <mergeCell ref="C1082:E1082"/>
    <mergeCell ref="C1083:N1083"/>
    <mergeCell ref="C1084:N1084"/>
    <mergeCell ref="C1085:N1085"/>
    <mergeCell ref="C1086:E1086"/>
    <mergeCell ref="C1097:E1097"/>
    <mergeCell ref="C1100:K1100"/>
    <mergeCell ref="C1101:K1101"/>
    <mergeCell ref="C1102:K1102"/>
    <mergeCell ref="C1103:K1103"/>
    <mergeCell ref="C1092:E1092"/>
    <mergeCell ref="C1093:E1093"/>
    <mergeCell ref="C1094:E1094"/>
    <mergeCell ref="C1095:E1095"/>
    <mergeCell ref="C1096:E1096"/>
    <mergeCell ref="C1109:K1109"/>
    <mergeCell ref="C1110:K1110"/>
    <mergeCell ref="C1111:K1111"/>
    <mergeCell ref="C1112:K1112"/>
    <mergeCell ref="C1113:K1113"/>
    <mergeCell ref="C1104:K1104"/>
    <mergeCell ref="C1105:K1105"/>
    <mergeCell ref="C1106:K1106"/>
    <mergeCell ref="C1107:K1107"/>
    <mergeCell ref="C1108:K1108"/>
    <mergeCell ref="A1119:N1119"/>
    <mergeCell ref="C1120:E1120"/>
    <mergeCell ref="C1121:N1121"/>
    <mergeCell ref="C1122:N1122"/>
    <mergeCell ref="C1123:N1123"/>
    <mergeCell ref="C1114:K1114"/>
    <mergeCell ref="C1115:K1115"/>
    <mergeCell ref="C1116:K1116"/>
    <mergeCell ref="C1117:K1117"/>
    <mergeCell ref="C1118:K1118"/>
    <mergeCell ref="C1129:E1129"/>
    <mergeCell ref="C1130:E1130"/>
    <mergeCell ref="C1131:E1131"/>
    <mergeCell ref="C1132:E1132"/>
    <mergeCell ref="C1133:E1133"/>
    <mergeCell ref="C1124:E1124"/>
    <mergeCell ref="C1125:E1125"/>
    <mergeCell ref="C1126:E1126"/>
    <mergeCell ref="C1127:E1127"/>
    <mergeCell ref="C1128:E1128"/>
    <mergeCell ref="C1139:E1139"/>
    <mergeCell ref="C1140:E1140"/>
    <mergeCell ref="C1141:E1141"/>
    <mergeCell ref="C1142:E1142"/>
    <mergeCell ref="C1143:E1143"/>
    <mergeCell ref="C1134:E1134"/>
    <mergeCell ref="C1135:E1135"/>
    <mergeCell ref="C1136:N1136"/>
    <mergeCell ref="C1137:N1137"/>
    <mergeCell ref="C1138:N1138"/>
    <mergeCell ref="C1149:E1149"/>
    <mergeCell ref="C1151:K1151"/>
    <mergeCell ref="C1152:K1152"/>
    <mergeCell ref="C1153:K1153"/>
    <mergeCell ref="C1154:K1154"/>
    <mergeCell ref="C1144:E1144"/>
    <mergeCell ref="C1145:E1145"/>
    <mergeCell ref="C1146:E1146"/>
    <mergeCell ref="C1147:E1147"/>
    <mergeCell ref="C1148:E1148"/>
    <mergeCell ref="C1160:K1160"/>
    <mergeCell ref="C1161:K1161"/>
    <mergeCell ref="C1162:K1162"/>
    <mergeCell ref="C1163:K1163"/>
    <mergeCell ref="C1164:K1164"/>
    <mergeCell ref="C1155:K1155"/>
    <mergeCell ref="C1156:K1156"/>
    <mergeCell ref="C1157:K1157"/>
    <mergeCell ref="C1158:K1158"/>
    <mergeCell ref="C1159:K1159"/>
    <mergeCell ref="C1197:K1197"/>
    <mergeCell ref="C1198:K1198"/>
    <mergeCell ref="C1199:K1199"/>
    <mergeCell ref="C1200:K1200"/>
    <mergeCell ref="C1201:K1201"/>
    <mergeCell ref="A1170:N1170"/>
    <mergeCell ref="C1171:E1171"/>
    <mergeCell ref="C1172:N1172"/>
    <mergeCell ref="C1173:N1173"/>
    <mergeCell ref="C1174:N1174"/>
    <mergeCell ref="C1165:K1165"/>
    <mergeCell ref="C1166:K1166"/>
    <mergeCell ref="C1167:K1167"/>
    <mergeCell ref="C1168:K1168"/>
    <mergeCell ref="C1169:K1169"/>
    <mergeCell ref="C1180:E1180"/>
    <mergeCell ref="C1181:E1181"/>
    <mergeCell ref="C1182:E1182"/>
    <mergeCell ref="C1183:E1183"/>
    <mergeCell ref="C1184:E1184"/>
    <mergeCell ref="C1175:E1175"/>
    <mergeCell ref="C1176:E1176"/>
    <mergeCell ref="C1177:E1177"/>
    <mergeCell ref="C1178:E1178"/>
    <mergeCell ref="C1179:E1179"/>
    <mergeCell ref="C1249:K1249"/>
    <mergeCell ref="C1244:K1244"/>
    <mergeCell ref="C1245:K1245"/>
    <mergeCell ref="C1246:K1246"/>
    <mergeCell ref="C1247:K1247"/>
    <mergeCell ref="C1248:K1248"/>
    <mergeCell ref="C1212:E1212"/>
    <mergeCell ref="C1213:E1213"/>
    <mergeCell ref="C1215:K1215"/>
    <mergeCell ref="C1216:K1216"/>
    <mergeCell ref="C1217:K1217"/>
    <mergeCell ref="C1207:K1207"/>
    <mergeCell ref="C1208:K1208"/>
    <mergeCell ref="C1209:K1209"/>
    <mergeCell ref="C1210:K1210"/>
    <mergeCell ref="A1211:N1211"/>
    <mergeCell ref="C1224:K1224"/>
    <mergeCell ref="C1225:K1225"/>
    <mergeCell ref="C1226:K1226"/>
    <mergeCell ref="C1227:K1227"/>
    <mergeCell ref="C1228:K1228"/>
    <mergeCell ref="C1218:K1218"/>
    <mergeCell ref="C1219:K1219"/>
    <mergeCell ref="C1220:K1220"/>
    <mergeCell ref="C1221:K1221"/>
    <mergeCell ref="C1223:K1223"/>
    <mergeCell ref="C7:E7"/>
    <mergeCell ref="L7:N7"/>
    <mergeCell ref="C1229:K1229"/>
    <mergeCell ref="C1230:K1230"/>
    <mergeCell ref="C1231:K1231"/>
    <mergeCell ref="C1232:K1232"/>
    <mergeCell ref="C1233:K1233"/>
    <mergeCell ref="C1239:K1239"/>
    <mergeCell ref="C1240:K1240"/>
    <mergeCell ref="C1241:K1241"/>
    <mergeCell ref="C1242:K1242"/>
    <mergeCell ref="C1243:K1243"/>
    <mergeCell ref="C1234:K1234"/>
    <mergeCell ref="C1235:K1235"/>
    <mergeCell ref="C1236:K1236"/>
    <mergeCell ref="C1237:K1237"/>
    <mergeCell ref="C1238:K1238"/>
    <mergeCell ref="C1192:K1192"/>
    <mergeCell ref="C1193:K1193"/>
    <mergeCell ref="C1194:K1194"/>
    <mergeCell ref="C1195:K1195"/>
    <mergeCell ref="C1196:K1196"/>
    <mergeCell ref="C1185:E1185"/>
    <mergeCell ref="C1186:E1186"/>
    <mergeCell ref="C1187:E1187"/>
    <mergeCell ref="C1188:E1188"/>
    <mergeCell ref="C1190:N1190"/>
    <mergeCell ref="C1202:K1202"/>
    <mergeCell ref="C1203:K1203"/>
    <mergeCell ref="C1204:K1204"/>
    <mergeCell ref="C1205:K1205"/>
    <mergeCell ref="C1206:K1206"/>
  </mergeCells>
  <printOptions horizontalCentered="1"/>
  <pageMargins left="0.393700778484343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125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3"/>
  <sheetViews>
    <sheetView topLeftCell="A372" zoomScale="85" zoomScaleNormal="85" workbookViewId="0">
      <selection activeCell="AL396" sqref="AL396"/>
    </sheetView>
  </sheetViews>
  <sheetFormatPr defaultColWidth="9.140625" defaultRowHeight="11.25" customHeight="1" x14ac:dyDescent="0.2"/>
  <cols>
    <col min="1" max="1" width="8.140625" style="65" customWidth="1"/>
    <col min="2" max="2" width="20.140625" style="65" customWidth="1"/>
    <col min="3" max="4" width="10.42578125" style="65" customWidth="1"/>
    <col min="5" max="5" width="13.28515625" style="65" customWidth="1"/>
    <col min="6" max="6" width="8.5703125" style="65" customWidth="1"/>
    <col min="7" max="7" width="7.85546875" style="65" customWidth="1"/>
    <col min="8" max="8" width="8.42578125" style="65" customWidth="1"/>
    <col min="9" max="9" width="8.7109375" style="65" customWidth="1"/>
    <col min="10" max="10" width="8.140625" style="65" customWidth="1"/>
    <col min="11" max="11" width="8.5703125" style="65" customWidth="1"/>
    <col min="12" max="12" width="10" style="65" customWidth="1"/>
    <col min="13" max="13" width="6" style="65" customWidth="1"/>
    <col min="14" max="14" width="9.7109375" style="65" customWidth="1"/>
    <col min="15" max="15" width="9.140625" style="65" customWidth="1"/>
    <col min="16" max="16" width="49.140625" style="66" hidden="1" customWidth="1"/>
    <col min="17" max="17" width="42.42578125" style="66" hidden="1" customWidth="1"/>
    <col min="18" max="18" width="99.7109375" style="66" hidden="1" customWidth="1"/>
    <col min="19" max="22" width="138.42578125" style="66" hidden="1" customWidth="1"/>
    <col min="23" max="23" width="34.140625" style="66" hidden="1" customWidth="1"/>
    <col min="24" max="24" width="110.140625" style="66" hidden="1" customWidth="1"/>
    <col min="25" max="28" width="34.140625" style="66" hidden="1" customWidth="1"/>
    <col min="29" max="29" width="110.140625" style="66" hidden="1" customWidth="1"/>
    <col min="30" max="32" width="84.42578125" style="66" hidden="1" customWidth="1"/>
    <col min="33" max="33" width="34.140625" style="66" hidden="1" customWidth="1"/>
    <col min="34" max="36" width="84.42578125" style="66" hidden="1" customWidth="1"/>
    <col min="37" max="16384" width="9.140625" style="65"/>
  </cols>
  <sheetData>
    <row r="1" spans="1:36" x14ac:dyDescent="0.2">
      <c r="N1" s="69" t="s">
        <v>825</v>
      </c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spans="1:36" x14ac:dyDescent="0.2">
      <c r="N2" s="69" t="s">
        <v>10</v>
      </c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</row>
    <row r="3" spans="1:36" ht="8.25" customHeight="1" x14ac:dyDescent="0.2">
      <c r="N3" s="69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</row>
    <row r="4" spans="1:36" ht="14.25" customHeight="1" x14ac:dyDescent="0.2">
      <c r="A4" s="441" t="s">
        <v>824</v>
      </c>
      <c r="B4" s="441"/>
      <c r="C4" s="441"/>
      <c r="D4" s="146"/>
      <c r="K4" s="441" t="s">
        <v>823</v>
      </c>
      <c r="L4" s="441"/>
      <c r="M4" s="441"/>
      <c r="N4" s="441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</row>
    <row r="5" spans="1:36" ht="12" customHeight="1" x14ac:dyDescent="0.2">
      <c r="A5" s="442"/>
      <c r="B5" s="442"/>
      <c r="C5" s="442"/>
      <c r="D5" s="442"/>
      <c r="E5" s="66"/>
      <c r="J5" s="443"/>
      <c r="K5" s="443"/>
      <c r="L5" s="443"/>
      <c r="M5" s="443"/>
      <c r="N5" s="443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</row>
    <row r="6" spans="1:36" x14ac:dyDescent="0.2">
      <c r="A6" s="421"/>
      <c r="B6" s="421"/>
      <c r="C6" s="421"/>
      <c r="D6" s="421"/>
      <c r="J6" s="421"/>
      <c r="K6" s="421"/>
      <c r="L6" s="421"/>
      <c r="M6" s="421"/>
      <c r="N6" s="421"/>
      <c r="P6" s="66" t="s">
        <v>28</v>
      </c>
      <c r="Q6" s="66" t="s">
        <v>28</v>
      </c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29.25" customHeight="1" x14ac:dyDescent="0.2">
      <c r="A7" s="136"/>
      <c r="B7" s="145"/>
      <c r="C7" s="386" t="s">
        <v>1159</v>
      </c>
      <c r="D7" s="386"/>
      <c r="E7" s="386"/>
      <c r="J7" s="136"/>
      <c r="K7" s="136"/>
      <c r="L7" s="420" t="s">
        <v>1158</v>
      </c>
      <c r="M7" s="420"/>
      <c r="N7" s="420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6.5" customHeight="1" x14ac:dyDescent="0.2">
      <c r="A8" s="65" t="s">
        <v>1150</v>
      </c>
      <c r="B8" s="92"/>
      <c r="C8" s="92"/>
      <c r="D8" s="92"/>
      <c r="N8" s="69" t="s">
        <v>1150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5.75" customHeight="1" x14ac:dyDescent="0.2">
      <c r="F9" s="144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</row>
    <row r="10" spans="1:36" ht="101.25" customHeight="1" x14ac:dyDescent="0.2">
      <c r="A10" s="312" t="s">
        <v>822</v>
      </c>
      <c r="B10" s="92"/>
      <c r="D10" s="421" t="s">
        <v>821</v>
      </c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P10" s="65"/>
      <c r="Q10" s="65"/>
      <c r="R10" s="66" t="s">
        <v>821</v>
      </c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</row>
    <row r="11" spans="1:36" ht="15" customHeight="1" x14ac:dyDescent="0.2">
      <c r="A11" s="126" t="s">
        <v>820</v>
      </c>
      <c r="D11" s="136" t="s">
        <v>819</v>
      </c>
      <c r="E11" s="136"/>
      <c r="F11" s="143"/>
      <c r="G11" s="143"/>
      <c r="H11" s="143"/>
      <c r="I11" s="143"/>
      <c r="J11" s="143"/>
      <c r="K11" s="143"/>
      <c r="L11" s="143"/>
      <c r="M11" s="143"/>
      <c r="N11" s="143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</row>
    <row r="12" spans="1:36" ht="8.25" customHeight="1" x14ac:dyDescent="0.2">
      <c r="A12" s="126"/>
      <c r="F12" s="92"/>
      <c r="G12" s="92"/>
      <c r="H12" s="92"/>
      <c r="I12" s="92"/>
      <c r="J12" s="92"/>
      <c r="K12" s="92"/>
      <c r="L12" s="92"/>
      <c r="M12" s="92"/>
      <c r="N12" s="92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</row>
    <row r="13" spans="1:36" ht="22.5" x14ac:dyDescent="0.2">
      <c r="A13" s="435" t="s">
        <v>20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P13" s="65"/>
      <c r="Q13" s="65"/>
      <c r="R13" s="65"/>
      <c r="S13" s="66" t="s">
        <v>20</v>
      </c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</row>
    <row r="14" spans="1:36" x14ac:dyDescent="0.2">
      <c r="A14" s="444" t="s">
        <v>3</v>
      </c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</row>
    <row r="15" spans="1:36" ht="8.25" customHeight="1" x14ac:dyDescent="0.2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</row>
    <row r="16" spans="1:36" ht="22.5" x14ac:dyDescent="0.2">
      <c r="A16" s="435" t="s">
        <v>20</v>
      </c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P16" s="65"/>
      <c r="Q16" s="65"/>
      <c r="R16" s="65"/>
      <c r="S16" s="65"/>
      <c r="T16" s="66" t="s">
        <v>20</v>
      </c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</row>
    <row r="17" spans="1:21" s="65" customFormat="1" x14ac:dyDescent="0.2">
      <c r="A17" s="444" t="s">
        <v>89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</row>
    <row r="18" spans="1:21" s="65" customFormat="1" ht="24" customHeight="1" x14ac:dyDescent="0.25">
      <c r="A18" s="445" t="s">
        <v>981</v>
      </c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</row>
    <row r="19" spans="1:21" s="65" customFormat="1" ht="8.25" customHeight="1" x14ac:dyDescent="0.2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spans="1:21" s="65" customFormat="1" x14ac:dyDescent="0.2">
      <c r="A20" s="436" t="s">
        <v>73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U20" s="66" t="s">
        <v>73</v>
      </c>
    </row>
    <row r="21" spans="1:21" s="65" customFormat="1" ht="13.5" customHeight="1" x14ac:dyDescent="0.2">
      <c r="A21" s="444" t="s">
        <v>817</v>
      </c>
      <c r="B21" s="444"/>
      <c r="C21" s="444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</row>
    <row r="22" spans="1:21" s="65" customFormat="1" ht="15" customHeight="1" x14ac:dyDescent="0.2">
      <c r="A22" s="65" t="s">
        <v>816</v>
      </c>
      <c r="B22" s="140" t="s">
        <v>815</v>
      </c>
      <c r="C22" s="65" t="s">
        <v>814</v>
      </c>
      <c r="F22" s="66"/>
      <c r="G22" s="66"/>
      <c r="H22" s="66"/>
      <c r="I22" s="66"/>
      <c r="J22" s="66"/>
      <c r="K22" s="66"/>
      <c r="L22" s="66"/>
      <c r="M22" s="66"/>
      <c r="N22" s="66"/>
    </row>
    <row r="23" spans="1:21" s="65" customFormat="1" ht="18" customHeight="1" x14ac:dyDescent="0.2">
      <c r="A23" s="65" t="s">
        <v>813</v>
      </c>
      <c r="B23" s="436"/>
      <c r="C23" s="436"/>
      <c r="D23" s="436"/>
      <c r="E23" s="436"/>
      <c r="F23" s="436"/>
      <c r="G23" s="66"/>
      <c r="H23" s="66"/>
      <c r="I23" s="66"/>
      <c r="J23" s="66"/>
      <c r="K23" s="66"/>
      <c r="L23" s="66"/>
      <c r="M23" s="66"/>
      <c r="N23" s="66"/>
    </row>
    <row r="24" spans="1:21" s="65" customFormat="1" x14ac:dyDescent="0.2">
      <c r="B24" s="437" t="s">
        <v>86</v>
      </c>
      <c r="C24" s="437"/>
      <c r="D24" s="437"/>
      <c r="E24" s="437"/>
      <c r="F24" s="437"/>
      <c r="G24" s="137"/>
      <c r="H24" s="137"/>
      <c r="I24" s="137"/>
      <c r="J24" s="137"/>
      <c r="K24" s="137"/>
      <c r="L24" s="137"/>
      <c r="M24" s="139"/>
      <c r="N24" s="137"/>
    </row>
    <row r="25" spans="1:21" s="65" customFormat="1" ht="9.75" customHeight="1" x14ac:dyDescent="0.2">
      <c r="D25" s="138"/>
      <c r="E25" s="138"/>
      <c r="F25" s="138"/>
      <c r="G25" s="138"/>
      <c r="H25" s="138"/>
      <c r="I25" s="138"/>
      <c r="J25" s="138"/>
      <c r="K25" s="138"/>
      <c r="L25" s="138"/>
      <c r="M25" s="137"/>
      <c r="N25" s="137"/>
    </row>
    <row r="26" spans="1:21" s="65" customFormat="1" x14ac:dyDescent="0.2">
      <c r="A26" s="134" t="s">
        <v>812</v>
      </c>
      <c r="D26" s="136" t="s">
        <v>811</v>
      </c>
      <c r="F26" s="135"/>
      <c r="G26" s="135"/>
      <c r="H26" s="135"/>
      <c r="I26" s="135"/>
      <c r="J26" s="135"/>
      <c r="K26" s="135"/>
      <c r="L26" s="135"/>
      <c r="M26" s="135"/>
      <c r="N26" s="135"/>
    </row>
    <row r="27" spans="1:21" s="65" customFormat="1" ht="9.75" customHeight="1" x14ac:dyDescent="0.2"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</row>
    <row r="28" spans="1:21" s="65" customFormat="1" ht="12.75" customHeight="1" x14ac:dyDescent="0.2">
      <c r="A28" s="134" t="s">
        <v>810</v>
      </c>
      <c r="C28" s="128">
        <v>51.82</v>
      </c>
      <c r="D28" s="127" t="s">
        <v>980</v>
      </c>
      <c r="E28" s="126" t="s">
        <v>798</v>
      </c>
      <c r="L28" s="133"/>
      <c r="M28" s="133"/>
    </row>
    <row r="29" spans="1:21" s="65" customFormat="1" ht="12.75" customHeight="1" x14ac:dyDescent="0.2">
      <c r="B29" s="65" t="s">
        <v>808</v>
      </c>
      <c r="C29" s="132"/>
      <c r="D29" s="131"/>
      <c r="E29" s="126"/>
    </row>
    <row r="30" spans="1:21" s="65" customFormat="1" ht="12.75" customHeight="1" x14ac:dyDescent="0.2">
      <c r="B30" s="65" t="s">
        <v>807</v>
      </c>
      <c r="C30" s="128">
        <v>51.82</v>
      </c>
      <c r="D30" s="127" t="s">
        <v>980</v>
      </c>
      <c r="E30" s="126" t="s">
        <v>798</v>
      </c>
      <c r="G30" s="65" t="s">
        <v>805</v>
      </c>
      <c r="L30" s="128">
        <v>6.52</v>
      </c>
      <c r="M30" s="127" t="s">
        <v>979</v>
      </c>
      <c r="N30" s="126" t="s">
        <v>798</v>
      </c>
    </row>
    <row r="31" spans="1:21" s="65" customFormat="1" ht="12.75" customHeight="1" x14ac:dyDescent="0.2">
      <c r="B31" s="65" t="s">
        <v>5</v>
      </c>
      <c r="C31" s="128">
        <v>0</v>
      </c>
      <c r="D31" s="130" t="s">
        <v>799</v>
      </c>
      <c r="E31" s="126" t="s">
        <v>798</v>
      </c>
      <c r="G31" s="65" t="s">
        <v>802</v>
      </c>
      <c r="L31" s="129"/>
      <c r="M31" s="129">
        <v>32.86</v>
      </c>
      <c r="N31" s="126" t="s">
        <v>800</v>
      </c>
    </row>
    <row r="32" spans="1:21" s="65" customFormat="1" ht="12.75" customHeight="1" x14ac:dyDescent="0.2">
      <c r="B32" s="65" t="s">
        <v>16</v>
      </c>
      <c r="C32" s="128">
        <v>0</v>
      </c>
      <c r="D32" s="130" t="s">
        <v>799</v>
      </c>
      <c r="E32" s="126" t="s">
        <v>798</v>
      </c>
      <c r="G32" s="65" t="s">
        <v>801</v>
      </c>
      <c r="L32" s="129"/>
      <c r="M32" s="129">
        <v>0.27</v>
      </c>
      <c r="N32" s="126" t="s">
        <v>800</v>
      </c>
    </row>
    <row r="33" spans="1:27" s="65" customFormat="1" ht="12.75" customHeight="1" x14ac:dyDescent="0.2">
      <c r="B33" s="65" t="s">
        <v>17</v>
      </c>
      <c r="C33" s="128">
        <v>0</v>
      </c>
      <c r="D33" s="127" t="s">
        <v>799</v>
      </c>
      <c r="E33" s="126" t="s">
        <v>798</v>
      </c>
      <c r="G33" s="65" t="s">
        <v>797</v>
      </c>
      <c r="L33" s="433"/>
      <c r="M33" s="433"/>
    </row>
    <row r="34" spans="1:27" s="65" customFormat="1" ht="9.75" customHeight="1" x14ac:dyDescent="0.2">
      <c r="A34" s="125"/>
    </row>
    <row r="35" spans="1:27" s="65" customFormat="1" ht="36" customHeight="1" x14ac:dyDescent="0.2">
      <c r="A35" s="434" t="s">
        <v>796</v>
      </c>
      <c r="B35" s="434" t="s">
        <v>13</v>
      </c>
      <c r="C35" s="434" t="s">
        <v>795</v>
      </c>
      <c r="D35" s="434"/>
      <c r="E35" s="434"/>
      <c r="F35" s="434" t="s">
        <v>794</v>
      </c>
      <c r="G35" s="434" t="s">
        <v>793</v>
      </c>
      <c r="H35" s="434"/>
      <c r="I35" s="434"/>
      <c r="J35" s="434" t="s">
        <v>792</v>
      </c>
      <c r="K35" s="434"/>
      <c r="L35" s="434"/>
      <c r="M35" s="434" t="s">
        <v>791</v>
      </c>
      <c r="N35" s="434" t="s">
        <v>790</v>
      </c>
    </row>
    <row r="36" spans="1:27" s="65" customFormat="1" ht="36.75" customHeight="1" x14ac:dyDescent="0.2">
      <c r="A36" s="434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</row>
    <row r="37" spans="1:27" s="65" customFormat="1" ht="45" x14ac:dyDescent="0.2">
      <c r="A37" s="434"/>
      <c r="B37" s="434"/>
      <c r="C37" s="434"/>
      <c r="D37" s="434"/>
      <c r="E37" s="434"/>
      <c r="F37" s="434"/>
      <c r="G37" s="124" t="s">
        <v>788</v>
      </c>
      <c r="H37" s="124" t="s">
        <v>787</v>
      </c>
      <c r="I37" s="124" t="s">
        <v>789</v>
      </c>
      <c r="J37" s="124" t="s">
        <v>788</v>
      </c>
      <c r="K37" s="124" t="s">
        <v>787</v>
      </c>
      <c r="L37" s="124" t="s">
        <v>18</v>
      </c>
      <c r="M37" s="434"/>
      <c r="N37" s="434"/>
    </row>
    <row r="38" spans="1:27" s="65" customFormat="1" x14ac:dyDescent="0.2">
      <c r="A38" s="123">
        <v>1</v>
      </c>
      <c r="B38" s="123">
        <v>2</v>
      </c>
      <c r="C38" s="439">
        <v>3</v>
      </c>
      <c r="D38" s="439"/>
      <c r="E38" s="439"/>
      <c r="F38" s="123">
        <v>4</v>
      </c>
      <c r="G38" s="123">
        <v>5</v>
      </c>
      <c r="H38" s="123">
        <v>6</v>
      </c>
      <c r="I38" s="123">
        <v>7</v>
      </c>
      <c r="J38" s="123">
        <v>8</v>
      </c>
      <c r="K38" s="123">
        <v>9</v>
      </c>
      <c r="L38" s="123">
        <v>10</v>
      </c>
      <c r="M38" s="123">
        <v>11</v>
      </c>
      <c r="N38" s="123">
        <v>12</v>
      </c>
    </row>
    <row r="39" spans="1:27" s="65" customFormat="1" ht="12" x14ac:dyDescent="0.2">
      <c r="A39" s="425" t="s">
        <v>978</v>
      </c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7"/>
      <c r="V39" s="94" t="s">
        <v>978</v>
      </c>
    </row>
    <row r="40" spans="1:27" s="65" customFormat="1" ht="56.25" x14ac:dyDescent="0.2">
      <c r="A40" s="104" t="s">
        <v>168</v>
      </c>
      <c r="B40" s="103" t="s">
        <v>879</v>
      </c>
      <c r="C40" s="422" t="s">
        <v>877</v>
      </c>
      <c r="D40" s="422"/>
      <c r="E40" s="422"/>
      <c r="F40" s="101" t="s">
        <v>878</v>
      </c>
      <c r="G40" s="101"/>
      <c r="H40" s="101"/>
      <c r="I40" s="101" t="s">
        <v>976</v>
      </c>
      <c r="J40" s="102"/>
      <c r="K40" s="101"/>
      <c r="L40" s="102"/>
      <c r="M40" s="101"/>
      <c r="N40" s="100"/>
      <c r="V40" s="94"/>
      <c r="W40" s="76" t="s">
        <v>877</v>
      </c>
    </row>
    <row r="41" spans="1:27" s="65" customFormat="1" ht="22.5" x14ac:dyDescent="0.2">
      <c r="A41" s="122"/>
      <c r="B41" s="83" t="s">
        <v>186</v>
      </c>
      <c r="C41" s="421" t="s">
        <v>185</v>
      </c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3"/>
      <c r="V41" s="94"/>
      <c r="W41" s="76"/>
      <c r="X41" s="66" t="s">
        <v>185</v>
      </c>
    </row>
    <row r="42" spans="1:27" s="65" customFormat="1" ht="33.75" x14ac:dyDescent="0.2">
      <c r="A42" s="122"/>
      <c r="B42" s="83" t="s">
        <v>184</v>
      </c>
      <c r="C42" s="421" t="s">
        <v>841</v>
      </c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3"/>
      <c r="V42" s="94"/>
      <c r="W42" s="76"/>
      <c r="X42" s="66" t="s">
        <v>841</v>
      </c>
    </row>
    <row r="43" spans="1:27" s="65" customFormat="1" ht="12" x14ac:dyDescent="0.2">
      <c r="A43" s="116"/>
      <c r="B43" s="83" t="s">
        <v>168</v>
      </c>
      <c r="C43" s="421" t="s">
        <v>181</v>
      </c>
      <c r="D43" s="421"/>
      <c r="E43" s="421"/>
      <c r="F43" s="98"/>
      <c r="G43" s="98"/>
      <c r="H43" s="98"/>
      <c r="I43" s="98"/>
      <c r="J43" s="115">
        <v>7.46</v>
      </c>
      <c r="K43" s="98" t="s">
        <v>182</v>
      </c>
      <c r="L43" s="115">
        <v>54.77</v>
      </c>
      <c r="M43" s="98" t="s">
        <v>176</v>
      </c>
      <c r="N43" s="114">
        <v>1093</v>
      </c>
      <c r="V43" s="94"/>
      <c r="W43" s="76"/>
      <c r="Y43" s="66" t="s">
        <v>181</v>
      </c>
    </row>
    <row r="44" spans="1:27" s="65" customFormat="1" ht="12" x14ac:dyDescent="0.2">
      <c r="A44" s="116"/>
      <c r="B44" s="83"/>
      <c r="C44" s="421" t="s">
        <v>163</v>
      </c>
      <c r="D44" s="421"/>
      <c r="E44" s="421"/>
      <c r="F44" s="98" t="s">
        <v>162</v>
      </c>
      <c r="G44" s="98" t="s">
        <v>153</v>
      </c>
      <c r="H44" s="98" t="s">
        <v>165</v>
      </c>
      <c r="I44" s="98" t="s">
        <v>977</v>
      </c>
      <c r="J44" s="115"/>
      <c r="K44" s="98"/>
      <c r="L44" s="115"/>
      <c r="M44" s="98"/>
      <c r="N44" s="114"/>
      <c r="V44" s="94"/>
      <c r="W44" s="76"/>
      <c r="Z44" s="66" t="s">
        <v>163</v>
      </c>
    </row>
    <row r="45" spans="1:27" s="65" customFormat="1" ht="12" x14ac:dyDescent="0.2">
      <c r="A45" s="116"/>
      <c r="B45" s="83"/>
      <c r="C45" s="429" t="s">
        <v>157</v>
      </c>
      <c r="D45" s="429"/>
      <c r="E45" s="429"/>
      <c r="F45" s="113"/>
      <c r="G45" s="113"/>
      <c r="H45" s="113"/>
      <c r="I45" s="113"/>
      <c r="J45" s="118">
        <v>7.46</v>
      </c>
      <c r="K45" s="113"/>
      <c r="L45" s="118">
        <v>54.77</v>
      </c>
      <c r="M45" s="113"/>
      <c r="N45" s="117"/>
      <c r="V45" s="94"/>
      <c r="W45" s="76"/>
      <c r="AA45" s="66" t="s">
        <v>157</v>
      </c>
    </row>
    <row r="46" spans="1:27" s="65" customFormat="1" ht="12" x14ac:dyDescent="0.2">
      <c r="A46" s="116"/>
      <c r="B46" s="83"/>
      <c r="C46" s="421" t="s">
        <v>156</v>
      </c>
      <c r="D46" s="421"/>
      <c r="E46" s="421"/>
      <c r="F46" s="98"/>
      <c r="G46" s="98"/>
      <c r="H46" s="98"/>
      <c r="I46" s="98"/>
      <c r="J46" s="115"/>
      <c r="K46" s="98"/>
      <c r="L46" s="115">
        <v>54.77</v>
      </c>
      <c r="M46" s="98"/>
      <c r="N46" s="114">
        <v>1093</v>
      </c>
      <c r="V46" s="94"/>
      <c r="W46" s="76"/>
      <c r="Z46" s="66" t="s">
        <v>156</v>
      </c>
    </row>
    <row r="47" spans="1:27" s="65" customFormat="1" ht="33.75" x14ac:dyDescent="0.2">
      <c r="A47" s="116"/>
      <c r="B47" s="83" t="s">
        <v>870</v>
      </c>
      <c r="C47" s="421" t="s">
        <v>868</v>
      </c>
      <c r="D47" s="421"/>
      <c r="E47" s="421"/>
      <c r="F47" s="98" t="s">
        <v>149</v>
      </c>
      <c r="G47" s="98" t="s">
        <v>265</v>
      </c>
      <c r="H47" s="98" t="s">
        <v>153</v>
      </c>
      <c r="I47" s="98" t="s">
        <v>869</v>
      </c>
      <c r="J47" s="115"/>
      <c r="K47" s="98"/>
      <c r="L47" s="115">
        <v>46.34</v>
      </c>
      <c r="M47" s="98"/>
      <c r="N47" s="114">
        <v>925</v>
      </c>
      <c r="V47" s="94"/>
      <c r="W47" s="76"/>
      <c r="Z47" s="66" t="s">
        <v>868</v>
      </c>
    </row>
    <row r="48" spans="1:27" s="65" customFormat="1" ht="33.75" x14ac:dyDescent="0.2">
      <c r="A48" s="116"/>
      <c r="B48" s="83" t="s">
        <v>867</v>
      </c>
      <c r="C48" s="421" t="s">
        <v>865</v>
      </c>
      <c r="D48" s="421"/>
      <c r="E48" s="421"/>
      <c r="F48" s="98" t="s">
        <v>149</v>
      </c>
      <c r="G48" s="98" t="s">
        <v>374</v>
      </c>
      <c r="H48" s="98" t="s">
        <v>147</v>
      </c>
      <c r="I48" s="98" t="s">
        <v>866</v>
      </c>
      <c r="J48" s="115"/>
      <c r="K48" s="98"/>
      <c r="L48" s="115">
        <v>23.74</v>
      </c>
      <c r="M48" s="98"/>
      <c r="N48" s="114">
        <v>474</v>
      </c>
      <c r="V48" s="94"/>
      <c r="W48" s="76"/>
      <c r="Z48" s="66" t="s">
        <v>865</v>
      </c>
    </row>
    <row r="49" spans="1:29" s="65" customFormat="1" ht="12" x14ac:dyDescent="0.2">
      <c r="A49" s="112"/>
      <c r="B49" s="74"/>
      <c r="C49" s="422" t="s">
        <v>144</v>
      </c>
      <c r="D49" s="422"/>
      <c r="E49" s="422"/>
      <c r="F49" s="101"/>
      <c r="G49" s="101"/>
      <c r="H49" s="101"/>
      <c r="I49" s="101"/>
      <c r="J49" s="102"/>
      <c r="K49" s="101"/>
      <c r="L49" s="102">
        <v>124.85</v>
      </c>
      <c r="M49" s="113"/>
      <c r="N49" s="100"/>
      <c r="V49" s="94"/>
      <c r="W49" s="76"/>
      <c r="AB49" s="76" t="s">
        <v>144</v>
      </c>
    </row>
    <row r="50" spans="1:29" s="65" customFormat="1" ht="56.25" x14ac:dyDescent="0.2">
      <c r="A50" s="104" t="s">
        <v>180</v>
      </c>
      <c r="B50" s="103" t="s">
        <v>875</v>
      </c>
      <c r="C50" s="422" t="s">
        <v>873</v>
      </c>
      <c r="D50" s="422"/>
      <c r="E50" s="422"/>
      <c r="F50" s="101" t="s">
        <v>874</v>
      </c>
      <c r="G50" s="101"/>
      <c r="H50" s="101"/>
      <c r="I50" s="101" t="s">
        <v>976</v>
      </c>
      <c r="J50" s="102"/>
      <c r="K50" s="101"/>
      <c r="L50" s="102"/>
      <c r="M50" s="101"/>
      <c r="N50" s="100"/>
      <c r="V50" s="94"/>
      <c r="W50" s="76" t="s">
        <v>873</v>
      </c>
      <c r="AB50" s="76"/>
    </row>
    <row r="51" spans="1:29" s="65" customFormat="1" ht="22.5" x14ac:dyDescent="0.2">
      <c r="A51" s="122"/>
      <c r="B51" s="83" t="s">
        <v>186</v>
      </c>
      <c r="C51" s="421" t="s">
        <v>185</v>
      </c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3"/>
      <c r="V51" s="94"/>
      <c r="W51" s="76"/>
      <c r="X51" s="66" t="s">
        <v>185</v>
      </c>
      <c r="AB51" s="76"/>
    </row>
    <row r="52" spans="1:29" s="65" customFormat="1" ht="33.75" x14ac:dyDescent="0.2">
      <c r="A52" s="122"/>
      <c r="B52" s="83" t="s">
        <v>184</v>
      </c>
      <c r="C52" s="421" t="s">
        <v>841</v>
      </c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3"/>
      <c r="V52" s="94"/>
      <c r="W52" s="76"/>
      <c r="X52" s="66" t="s">
        <v>841</v>
      </c>
      <c r="AB52" s="76"/>
    </row>
    <row r="53" spans="1:29" s="65" customFormat="1" ht="12" x14ac:dyDescent="0.2">
      <c r="A53" s="116"/>
      <c r="B53" s="83" t="s">
        <v>168</v>
      </c>
      <c r="C53" s="421" t="s">
        <v>181</v>
      </c>
      <c r="D53" s="421"/>
      <c r="E53" s="421"/>
      <c r="F53" s="98"/>
      <c r="G53" s="98"/>
      <c r="H53" s="98"/>
      <c r="I53" s="98"/>
      <c r="J53" s="115">
        <v>0.83</v>
      </c>
      <c r="K53" s="98" t="s">
        <v>182</v>
      </c>
      <c r="L53" s="115">
        <v>6.09</v>
      </c>
      <c r="M53" s="98" t="s">
        <v>176</v>
      </c>
      <c r="N53" s="114">
        <v>121</v>
      </c>
      <c r="V53" s="94"/>
      <c r="W53" s="76"/>
      <c r="Y53" s="66" t="s">
        <v>181</v>
      </c>
      <c r="AB53" s="76"/>
    </row>
    <row r="54" spans="1:29" s="65" customFormat="1" ht="12" x14ac:dyDescent="0.2">
      <c r="A54" s="116"/>
      <c r="B54" s="83" t="s">
        <v>180</v>
      </c>
      <c r="C54" s="421" t="s">
        <v>179</v>
      </c>
      <c r="D54" s="421"/>
      <c r="E54" s="421"/>
      <c r="F54" s="98"/>
      <c r="G54" s="98"/>
      <c r="H54" s="98"/>
      <c r="I54" s="98"/>
      <c r="J54" s="115">
        <v>0.32</v>
      </c>
      <c r="K54" s="98" t="s">
        <v>177</v>
      </c>
      <c r="L54" s="115">
        <v>2.5499999999999998</v>
      </c>
      <c r="M54" s="98"/>
      <c r="N54" s="114"/>
      <c r="V54" s="94"/>
      <c r="W54" s="76"/>
      <c r="Y54" s="66" t="s">
        <v>179</v>
      </c>
      <c r="AB54" s="76"/>
    </row>
    <row r="55" spans="1:29" s="65" customFormat="1" ht="12" x14ac:dyDescent="0.2">
      <c r="A55" s="116"/>
      <c r="B55" s="83"/>
      <c r="C55" s="421" t="s">
        <v>163</v>
      </c>
      <c r="D55" s="421"/>
      <c r="E55" s="421"/>
      <c r="F55" s="98" t="s">
        <v>162</v>
      </c>
      <c r="G55" s="98" t="s">
        <v>872</v>
      </c>
      <c r="H55" s="98" t="s">
        <v>165</v>
      </c>
      <c r="I55" s="98" t="s">
        <v>975</v>
      </c>
      <c r="J55" s="115"/>
      <c r="K55" s="98"/>
      <c r="L55" s="115"/>
      <c r="M55" s="98"/>
      <c r="N55" s="114"/>
      <c r="V55" s="94"/>
      <c r="W55" s="76"/>
      <c r="Z55" s="66" t="s">
        <v>163</v>
      </c>
      <c r="AB55" s="76"/>
    </row>
    <row r="56" spans="1:29" s="65" customFormat="1" ht="12" x14ac:dyDescent="0.2">
      <c r="A56" s="116"/>
      <c r="B56" s="83"/>
      <c r="C56" s="429" t="s">
        <v>157</v>
      </c>
      <c r="D56" s="429"/>
      <c r="E56" s="429"/>
      <c r="F56" s="113"/>
      <c r="G56" s="113"/>
      <c r="H56" s="113"/>
      <c r="I56" s="113"/>
      <c r="J56" s="118">
        <v>1.1499999999999999</v>
      </c>
      <c r="K56" s="113"/>
      <c r="L56" s="118">
        <v>8.64</v>
      </c>
      <c r="M56" s="113"/>
      <c r="N56" s="117"/>
      <c r="V56" s="94"/>
      <c r="W56" s="76"/>
      <c r="AA56" s="66" t="s">
        <v>157</v>
      </c>
      <c r="AB56" s="76"/>
    </row>
    <row r="57" spans="1:29" s="65" customFormat="1" ht="12" x14ac:dyDescent="0.2">
      <c r="A57" s="116"/>
      <c r="B57" s="83"/>
      <c r="C57" s="421" t="s">
        <v>156</v>
      </c>
      <c r="D57" s="421"/>
      <c r="E57" s="421"/>
      <c r="F57" s="98"/>
      <c r="G57" s="98"/>
      <c r="H57" s="98"/>
      <c r="I57" s="98"/>
      <c r="J57" s="115"/>
      <c r="K57" s="98"/>
      <c r="L57" s="115">
        <v>6.09</v>
      </c>
      <c r="M57" s="98"/>
      <c r="N57" s="114">
        <v>121</v>
      </c>
      <c r="V57" s="94"/>
      <c r="W57" s="76"/>
      <c r="Z57" s="66" t="s">
        <v>156</v>
      </c>
      <c r="AB57" s="76"/>
    </row>
    <row r="58" spans="1:29" s="65" customFormat="1" ht="33.75" x14ac:dyDescent="0.2">
      <c r="A58" s="116"/>
      <c r="B58" s="83" t="s">
        <v>870</v>
      </c>
      <c r="C58" s="421" t="s">
        <v>868</v>
      </c>
      <c r="D58" s="421"/>
      <c r="E58" s="421"/>
      <c r="F58" s="98" t="s">
        <v>149</v>
      </c>
      <c r="G58" s="98" t="s">
        <v>265</v>
      </c>
      <c r="H58" s="98" t="s">
        <v>153</v>
      </c>
      <c r="I58" s="98" t="s">
        <v>869</v>
      </c>
      <c r="J58" s="115"/>
      <c r="K58" s="98"/>
      <c r="L58" s="115">
        <v>5.15</v>
      </c>
      <c r="M58" s="98"/>
      <c r="N58" s="114">
        <v>102</v>
      </c>
      <c r="V58" s="94"/>
      <c r="W58" s="76"/>
      <c r="Z58" s="66" t="s">
        <v>868</v>
      </c>
      <c r="AB58" s="76"/>
    </row>
    <row r="59" spans="1:29" s="65" customFormat="1" ht="33.75" x14ac:dyDescent="0.2">
      <c r="A59" s="116"/>
      <c r="B59" s="83" t="s">
        <v>867</v>
      </c>
      <c r="C59" s="421" t="s">
        <v>865</v>
      </c>
      <c r="D59" s="421"/>
      <c r="E59" s="421"/>
      <c r="F59" s="98" t="s">
        <v>149</v>
      </c>
      <c r="G59" s="98" t="s">
        <v>374</v>
      </c>
      <c r="H59" s="98" t="s">
        <v>147</v>
      </c>
      <c r="I59" s="98" t="s">
        <v>866</v>
      </c>
      <c r="J59" s="115"/>
      <c r="K59" s="98"/>
      <c r="L59" s="115">
        <v>2.64</v>
      </c>
      <c r="M59" s="98"/>
      <c r="N59" s="114">
        <v>52</v>
      </c>
      <c r="V59" s="94"/>
      <c r="W59" s="76"/>
      <c r="Z59" s="66" t="s">
        <v>865</v>
      </c>
      <c r="AB59" s="76"/>
    </row>
    <row r="60" spans="1:29" s="65" customFormat="1" ht="12" x14ac:dyDescent="0.2">
      <c r="A60" s="112"/>
      <c r="B60" s="74"/>
      <c r="C60" s="422" t="s">
        <v>144</v>
      </c>
      <c r="D60" s="422"/>
      <c r="E60" s="422"/>
      <c r="F60" s="101"/>
      <c r="G60" s="101"/>
      <c r="H60" s="101"/>
      <c r="I60" s="101"/>
      <c r="J60" s="102"/>
      <c r="K60" s="101"/>
      <c r="L60" s="102">
        <v>16.43</v>
      </c>
      <c r="M60" s="113"/>
      <c r="N60" s="100"/>
      <c r="V60" s="94"/>
      <c r="W60" s="76"/>
      <c r="AB60" s="76" t="s">
        <v>144</v>
      </c>
    </row>
    <row r="61" spans="1:29" s="65" customFormat="1" ht="56.25" x14ac:dyDescent="0.2">
      <c r="A61" s="104" t="s">
        <v>178</v>
      </c>
      <c r="B61" s="103" t="s">
        <v>945</v>
      </c>
      <c r="C61" s="422" t="s">
        <v>944</v>
      </c>
      <c r="D61" s="422"/>
      <c r="E61" s="422"/>
      <c r="F61" s="101" t="s">
        <v>845</v>
      </c>
      <c r="G61" s="101"/>
      <c r="H61" s="101"/>
      <c r="I61" s="101" t="s">
        <v>972</v>
      </c>
      <c r="J61" s="102"/>
      <c r="K61" s="101"/>
      <c r="L61" s="102"/>
      <c r="M61" s="101"/>
      <c r="N61" s="100"/>
      <c r="V61" s="94"/>
      <c r="W61" s="76" t="s">
        <v>944</v>
      </c>
      <c r="AB61" s="76"/>
    </row>
    <row r="62" spans="1:29" s="65" customFormat="1" ht="12" x14ac:dyDescent="0.2">
      <c r="A62" s="106"/>
      <c r="B62" s="105"/>
      <c r="C62" s="421" t="s">
        <v>971</v>
      </c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3"/>
      <c r="V62" s="94"/>
      <c r="W62" s="76"/>
      <c r="AB62" s="76"/>
      <c r="AC62" s="66" t="s">
        <v>971</v>
      </c>
    </row>
    <row r="63" spans="1:29" s="65" customFormat="1" ht="22.5" x14ac:dyDescent="0.2">
      <c r="A63" s="122"/>
      <c r="B63" s="83" t="s">
        <v>186</v>
      </c>
      <c r="C63" s="421" t="s">
        <v>185</v>
      </c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3"/>
      <c r="V63" s="94"/>
      <c r="W63" s="76"/>
      <c r="X63" s="66" t="s">
        <v>185</v>
      </c>
      <c r="AB63" s="76"/>
    </row>
    <row r="64" spans="1:29" s="65" customFormat="1" ht="33.75" x14ac:dyDescent="0.2">
      <c r="A64" s="122"/>
      <c r="B64" s="83" t="s">
        <v>184</v>
      </c>
      <c r="C64" s="421" t="s">
        <v>841</v>
      </c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3"/>
      <c r="V64" s="94"/>
      <c r="W64" s="76"/>
      <c r="X64" s="66" t="s">
        <v>841</v>
      </c>
      <c r="AB64" s="76"/>
    </row>
    <row r="65" spans="1:29" s="65" customFormat="1" ht="12" x14ac:dyDescent="0.2">
      <c r="A65" s="116"/>
      <c r="B65" s="83" t="s">
        <v>168</v>
      </c>
      <c r="C65" s="421" t="s">
        <v>181</v>
      </c>
      <c r="D65" s="421"/>
      <c r="E65" s="421"/>
      <c r="F65" s="98"/>
      <c r="G65" s="98"/>
      <c r="H65" s="98"/>
      <c r="I65" s="98"/>
      <c r="J65" s="115">
        <v>41.71</v>
      </c>
      <c r="K65" s="98" t="s">
        <v>182</v>
      </c>
      <c r="L65" s="115">
        <v>3.06</v>
      </c>
      <c r="M65" s="98" t="s">
        <v>176</v>
      </c>
      <c r="N65" s="114">
        <v>61</v>
      </c>
      <c r="V65" s="94"/>
      <c r="W65" s="76"/>
      <c r="Y65" s="66" t="s">
        <v>181</v>
      </c>
      <c r="AB65" s="76"/>
    </row>
    <row r="66" spans="1:29" s="65" customFormat="1" ht="12" x14ac:dyDescent="0.2">
      <c r="A66" s="116"/>
      <c r="B66" s="83" t="s">
        <v>180</v>
      </c>
      <c r="C66" s="421" t="s">
        <v>179</v>
      </c>
      <c r="D66" s="421"/>
      <c r="E66" s="421"/>
      <c r="F66" s="98"/>
      <c r="G66" s="98"/>
      <c r="H66" s="98"/>
      <c r="I66" s="98"/>
      <c r="J66" s="115">
        <v>12.14</v>
      </c>
      <c r="K66" s="98" t="s">
        <v>177</v>
      </c>
      <c r="L66" s="115">
        <v>0.97</v>
      </c>
      <c r="M66" s="98"/>
      <c r="N66" s="114"/>
      <c r="V66" s="94"/>
      <c r="W66" s="76"/>
      <c r="Y66" s="66" t="s">
        <v>179</v>
      </c>
      <c r="AB66" s="76"/>
    </row>
    <row r="67" spans="1:29" s="65" customFormat="1" ht="12" x14ac:dyDescent="0.2">
      <c r="A67" s="116"/>
      <c r="B67" s="83" t="s">
        <v>178</v>
      </c>
      <c r="C67" s="421" t="s">
        <v>175</v>
      </c>
      <c r="D67" s="421"/>
      <c r="E67" s="421"/>
      <c r="F67" s="98"/>
      <c r="G67" s="98"/>
      <c r="H67" s="98"/>
      <c r="I67" s="98"/>
      <c r="J67" s="115">
        <v>0.1</v>
      </c>
      <c r="K67" s="98" t="s">
        <v>177</v>
      </c>
      <c r="L67" s="115">
        <v>0.01</v>
      </c>
      <c r="M67" s="98" t="s">
        <v>176</v>
      </c>
      <c r="N67" s="114"/>
      <c r="V67" s="94"/>
      <c r="W67" s="76"/>
      <c r="Y67" s="66" t="s">
        <v>175</v>
      </c>
      <c r="AB67" s="76"/>
    </row>
    <row r="68" spans="1:29" s="65" customFormat="1" ht="12" x14ac:dyDescent="0.2">
      <c r="A68" s="116"/>
      <c r="B68" s="83" t="s">
        <v>174</v>
      </c>
      <c r="C68" s="421" t="s">
        <v>173</v>
      </c>
      <c r="D68" s="421"/>
      <c r="E68" s="421"/>
      <c r="F68" s="98"/>
      <c r="G68" s="98"/>
      <c r="H68" s="98"/>
      <c r="I68" s="98"/>
      <c r="J68" s="115">
        <v>1211.56</v>
      </c>
      <c r="K68" s="98"/>
      <c r="L68" s="115">
        <v>64.45</v>
      </c>
      <c r="M68" s="98"/>
      <c r="N68" s="114"/>
      <c r="V68" s="94"/>
      <c r="W68" s="76"/>
      <c r="Y68" s="66" t="s">
        <v>173</v>
      </c>
      <c r="AB68" s="76"/>
    </row>
    <row r="69" spans="1:29" s="65" customFormat="1" ht="12" x14ac:dyDescent="0.2">
      <c r="A69" s="116"/>
      <c r="B69" s="83"/>
      <c r="C69" s="421" t="s">
        <v>163</v>
      </c>
      <c r="D69" s="421"/>
      <c r="E69" s="421"/>
      <c r="F69" s="98" t="s">
        <v>162</v>
      </c>
      <c r="G69" s="98" t="s">
        <v>943</v>
      </c>
      <c r="H69" s="98" t="s">
        <v>165</v>
      </c>
      <c r="I69" s="98" t="s">
        <v>974</v>
      </c>
      <c r="J69" s="115"/>
      <c r="K69" s="98"/>
      <c r="L69" s="115"/>
      <c r="M69" s="98"/>
      <c r="N69" s="114"/>
      <c r="V69" s="94"/>
      <c r="W69" s="76"/>
      <c r="Z69" s="66" t="s">
        <v>163</v>
      </c>
      <c r="AB69" s="76"/>
    </row>
    <row r="70" spans="1:29" s="65" customFormat="1" ht="12" x14ac:dyDescent="0.2">
      <c r="A70" s="116"/>
      <c r="B70" s="83"/>
      <c r="C70" s="421" t="s">
        <v>158</v>
      </c>
      <c r="D70" s="421"/>
      <c r="E70" s="421"/>
      <c r="F70" s="98" t="s">
        <v>162</v>
      </c>
      <c r="G70" s="98" t="s">
        <v>627</v>
      </c>
      <c r="H70" s="98" t="s">
        <v>177</v>
      </c>
      <c r="I70" s="98" t="s">
        <v>973</v>
      </c>
      <c r="J70" s="115"/>
      <c r="K70" s="98"/>
      <c r="L70" s="115"/>
      <c r="M70" s="98"/>
      <c r="N70" s="114"/>
      <c r="V70" s="94"/>
      <c r="W70" s="76"/>
      <c r="Z70" s="66" t="s">
        <v>158</v>
      </c>
      <c r="AB70" s="76"/>
    </row>
    <row r="71" spans="1:29" s="65" customFormat="1" ht="12" x14ac:dyDescent="0.2">
      <c r="A71" s="116"/>
      <c r="B71" s="83"/>
      <c r="C71" s="429" t="s">
        <v>157</v>
      </c>
      <c r="D71" s="429"/>
      <c r="E71" s="429"/>
      <c r="F71" s="113"/>
      <c r="G71" s="113"/>
      <c r="H71" s="113"/>
      <c r="I71" s="113"/>
      <c r="J71" s="118">
        <v>1265.4100000000001</v>
      </c>
      <c r="K71" s="113"/>
      <c r="L71" s="118">
        <v>68.48</v>
      </c>
      <c r="M71" s="113"/>
      <c r="N71" s="117"/>
      <c r="V71" s="94"/>
      <c r="W71" s="76"/>
      <c r="AA71" s="66" t="s">
        <v>157</v>
      </c>
      <c r="AB71" s="76"/>
    </row>
    <row r="72" spans="1:29" s="65" customFormat="1" ht="12" x14ac:dyDescent="0.2">
      <c r="A72" s="116"/>
      <c r="B72" s="83"/>
      <c r="C72" s="421" t="s">
        <v>156</v>
      </c>
      <c r="D72" s="421"/>
      <c r="E72" s="421"/>
      <c r="F72" s="98"/>
      <c r="G72" s="98"/>
      <c r="H72" s="98"/>
      <c r="I72" s="98"/>
      <c r="J72" s="115"/>
      <c r="K72" s="98"/>
      <c r="L72" s="115">
        <v>3.07</v>
      </c>
      <c r="M72" s="98"/>
      <c r="N72" s="114">
        <v>61</v>
      </c>
      <c r="V72" s="94"/>
      <c r="W72" s="76"/>
      <c r="Z72" s="66" t="s">
        <v>156</v>
      </c>
      <c r="AB72" s="76"/>
    </row>
    <row r="73" spans="1:29" s="65" customFormat="1" ht="33.75" x14ac:dyDescent="0.2">
      <c r="A73" s="116"/>
      <c r="B73" s="83" t="s">
        <v>870</v>
      </c>
      <c r="C73" s="421" t="s">
        <v>868</v>
      </c>
      <c r="D73" s="421"/>
      <c r="E73" s="421"/>
      <c r="F73" s="98" t="s">
        <v>149</v>
      </c>
      <c r="G73" s="98" t="s">
        <v>265</v>
      </c>
      <c r="H73" s="98" t="s">
        <v>153</v>
      </c>
      <c r="I73" s="98" t="s">
        <v>869</v>
      </c>
      <c r="J73" s="115"/>
      <c r="K73" s="98"/>
      <c r="L73" s="115">
        <v>2.6</v>
      </c>
      <c r="M73" s="98"/>
      <c r="N73" s="114">
        <v>52</v>
      </c>
      <c r="V73" s="94"/>
      <c r="W73" s="76"/>
      <c r="Z73" s="66" t="s">
        <v>868</v>
      </c>
      <c r="AB73" s="76"/>
    </row>
    <row r="74" spans="1:29" s="65" customFormat="1" ht="33.75" x14ac:dyDescent="0.2">
      <c r="A74" s="116"/>
      <c r="B74" s="83" t="s">
        <v>867</v>
      </c>
      <c r="C74" s="421" t="s">
        <v>865</v>
      </c>
      <c r="D74" s="421"/>
      <c r="E74" s="421"/>
      <c r="F74" s="98" t="s">
        <v>149</v>
      </c>
      <c r="G74" s="98" t="s">
        <v>374</v>
      </c>
      <c r="H74" s="98" t="s">
        <v>147</v>
      </c>
      <c r="I74" s="98" t="s">
        <v>866</v>
      </c>
      <c r="J74" s="115"/>
      <c r="K74" s="98"/>
      <c r="L74" s="115">
        <v>1.33</v>
      </c>
      <c r="M74" s="98"/>
      <c r="N74" s="114">
        <v>26</v>
      </c>
      <c r="V74" s="94"/>
      <c r="W74" s="76"/>
      <c r="Z74" s="66" t="s">
        <v>865</v>
      </c>
      <c r="AB74" s="76"/>
    </row>
    <row r="75" spans="1:29" s="65" customFormat="1" ht="12" x14ac:dyDescent="0.2">
      <c r="A75" s="112"/>
      <c r="B75" s="74"/>
      <c r="C75" s="422" t="s">
        <v>144</v>
      </c>
      <c r="D75" s="422"/>
      <c r="E75" s="422"/>
      <c r="F75" s="101"/>
      <c r="G75" s="101"/>
      <c r="H75" s="101"/>
      <c r="I75" s="101"/>
      <c r="J75" s="102"/>
      <c r="K75" s="101"/>
      <c r="L75" s="102">
        <v>72.41</v>
      </c>
      <c r="M75" s="113"/>
      <c r="N75" s="100"/>
      <c r="V75" s="94"/>
      <c r="W75" s="76"/>
      <c r="AB75" s="76" t="s">
        <v>144</v>
      </c>
    </row>
    <row r="76" spans="1:29" s="65" customFormat="1" ht="56.25" x14ac:dyDescent="0.2">
      <c r="A76" s="104" t="s">
        <v>174</v>
      </c>
      <c r="B76" s="103" t="s">
        <v>940</v>
      </c>
      <c r="C76" s="422" t="s">
        <v>938</v>
      </c>
      <c r="D76" s="422"/>
      <c r="E76" s="422"/>
      <c r="F76" s="101" t="s">
        <v>845</v>
      </c>
      <c r="G76" s="101"/>
      <c r="H76" s="101"/>
      <c r="I76" s="101" t="s">
        <v>972</v>
      </c>
      <c r="J76" s="102"/>
      <c r="K76" s="101"/>
      <c r="L76" s="102"/>
      <c r="M76" s="101"/>
      <c r="N76" s="100"/>
      <c r="V76" s="94"/>
      <c r="W76" s="76" t="s">
        <v>938</v>
      </c>
      <c r="AB76" s="76"/>
    </row>
    <row r="77" spans="1:29" s="65" customFormat="1" ht="12" x14ac:dyDescent="0.2">
      <c r="A77" s="106"/>
      <c r="B77" s="105"/>
      <c r="C77" s="421" t="s">
        <v>971</v>
      </c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3"/>
      <c r="V77" s="94"/>
      <c r="W77" s="76"/>
      <c r="AB77" s="76"/>
      <c r="AC77" s="66" t="s">
        <v>971</v>
      </c>
    </row>
    <row r="78" spans="1:29" s="65" customFormat="1" ht="22.5" x14ac:dyDescent="0.2">
      <c r="A78" s="122"/>
      <c r="B78" s="83" t="s">
        <v>186</v>
      </c>
      <c r="C78" s="421" t="s">
        <v>185</v>
      </c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3"/>
      <c r="V78" s="94"/>
      <c r="W78" s="76"/>
      <c r="X78" s="66" t="s">
        <v>185</v>
      </c>
      <c r="AB78" s="76"/>
    </row>
    <row r="79" spans="1:29" s="65" customFormat="1" ht="33.75" x14ac:dyDescent="0.2">
      <c r="A79" s="122"/>
      <c r="B79" s="83" t="s">
        <v>184</v>
      </c>
      <c r="C79" s="421" t="s">
        <v>841</v>
      </c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3"/>
      <c r="V79" s="94"/>
      <c r="W79" s="76"/>
      <c r="X79" s="66" t="s">
        <v>841</v>
      </c>
      <c r="AB79" s="76"/>
    </row>
    <row r="80" spans="1:29" s="65" customFormat="1" ht="12" x14ac:dyDescent="0.2">
      <c r="A80" s="116"/>
      <c r="B80" s="83" t="s">
        <v>168</v>
      </c>
      <c r="C80" s="421" t="s">
        <v>181</v>
      </c>
      <c r="D80" s="421"/>
      <c r="E80" s="421"/>
      <c r="F80" s="98"/>
      <c r="G80" s="98"/>
      <c r="H80" s="98"/>
      <c r="I80" s="98"/>
      <c r="J80" s="115">
        <v>936.68</v>
      </c>
      <c r="K80" s="98" t="s">
        <v>182</v>
      </c>
      <c r="L80" s="115">
        <v>68.77</v>
      </c>
      <c r="M80" s="98" t="s">
        <v>176</v>
      </c>
      <c r="N80" s="114">
        <v>1372</v>
      </c>
      <c r="V80" s="94"/>
      <c r="W80" s="76"/>
      <c r="Y80" s="66" t="s">
        <v>181</v>
      </c>
      <c r="AB80" s="76"/>
    </row>
    <row r="81" spans="1:31" s="65" customFormat="1" ht="12" x14ac:dyDescent="0.2">
      <c r="A81" s="116"/>
      <c r="B81" s="83" t="s">
        <v>180</v>
      </c>
      <c r="C81" s="421" t="s">
        <v>179</v>
      </c>
      <c r="D81" s="421"/>
      <c r="E81" s="421"/>
      <c r="F81" s="98"/>
      <c r="G81" s="98"/>
      <c r="H81" s="98"/>
      <c r="I81" s="98"/>
      <c r="J81" s="115">
        <v>253.46</v>
      </c>
      <c r="K81" s="98" t="s">
        <v>177</v>
      </c>
      <c r="L81" s="115">
        <v>20.23</v>
      </c>
      <c r="M81" s="98"/>
      <c r="N81" s="114"/>
      <c r="V81" s="94"/>
      <c r="W81" s="76"/>
      <c r="Y81" s="66" t="s">
        <v>179</v>
      </c>
      <c r="AB81" s="76"/>
    </row>
    <row r="82" spans="1:31" s="65" customFormat="1" ht="12" x14ac:dyDescent="0.2">
      <c r="A82" s="116"/>
      <c r="B82" s="83" t="s">
        <v>178</v>
      </c>
      <c r="C82" s="421" t="s">
        <v>175</v>
      </c>
      <c r="D82" s="421"/>
      <c r="E82" s="421"/>
      <c r="F82" s="98"/>
      <c r="G82" s="98"/>
      <c r="H82" s="98"/>
      <c r="I82" s="98"/>
      <c r="J82" s="115">
        <v>8.9</v>
      </c>
      <c r="K82" s="98" t="s">
        <v>177</v>
      </c>
      <c r="L82" s="115">
        <v>0.71</v>
      </c>
      <c r="M82" s="98" t="s">
        <v>176</v>
      </c>
      <c r="N82" s="114">
        <v>14</v>
      </c>
      <c r="V82" s="94"/>
      <c r="W82" s="76"/>
      <c r="Y82" s="66" t="s">
        <v>175</v>
      </c>
      <c r="AB82" s="76"/>
    </row>
    <row r="83" spans="1:31" s="65" customFormat="1" ht="12" x14ac:dyDescent="0.2">
      <c r="A83" s="116"/>
      <c r="B83" s="83" t="s">
        <v>174</v>
      </c>
      <c r="C83" s="421" t="s">
        <v>173</v>
      </c>
      <c r="D83" s="421"/>
      <c r="E83" s="421"/>
      <c r="F83" s="98"/>
      <c r="G83" s="98"/>
      <c r="H83" s="98"/>
      <c r="I83" s="98"/>
      <c r="J83" s="115">
        <v>27507.61</v>
      </c>
      <c r="K83" s="98"/>
      <c r="L83" s="115">
        <v>1463.4</v>
      </c>
      <c r="M83" s="98"/>
      <c r="N83" s="114"/>
      <c r="V83" s="94"/>
      <c r="W83" s="76"/>
      <c r="Y83" s="66" t="s">
        <v>173</v>
      </c>
      <c r="AB83" s="76"/>
    </row>
    <row r="84" spans="1:31" s="65" customFormat="1" ht="12" x14ac:dyDescent="0.2">
      <c r="A84" s="116"/>
      <c r="B84" s="83"/>
      <c r="C84" s="421" t="s">
        <v>163</v>
      </c>
      <c r="D84" s="421"/>
      <c r="E84" s="421"/>
      <c r="F84" s="98" t="s">
        <v>162</v>
      </c>
      <c r="G84" s="98" t="s">
        <v>936</v>
      </c>
      <c r="H84" s="98" t="s">
        <v>165</v>
      </c>
      <c r="I84" s="98" t="s">
        <v>970</v>
      </c>
      <c r="J84" s="115"/>
      <c r="K84" s="98"/>
      <c r="L84" s="115"/>
      <c r="M84" s="98"/>
      <c r="N84" s="114"/>
      <c r="V84" s="94"/>
      <c r="W84" s="76"/>
      <c r="Z84" s="66" t="s">
        <v>163</v>
      </c>
      <c r="AB84" s="76"/>
    </row>
    <row r="85" spans="1:31" s="65" customFormat="1" ht="12" x14ac:dyDescent="0.2">
      <c r="A85" s="116"/>
      <c r="B85" s="83"/>
      <c r="C85" s="421" t="s">
        <v>158</v>
      </c>
      <c r="D85" s="421"/>
      <c r="E85" s="421"/>
      <c r="F85" s="98" t="s">
        <v>162</v>
      </c>
      <c r="G85" s="98" t="s">
        <v>934</v>
      </c>
      <c r="H85" s="98" t="s">
        <v>177</v>
      </c>
      <c r="I85" s="98" t="s">
        <v>969</v>
      </c>
      <c r="J85" s="115"/>
      <c r="K85" s="98"/>
      <c r="L85" s="115"/>
      <c r="M85" s="98"/>
      <c r="N85" s="114"/>
      <c r="V85" s="94"/>
      <c r="W85" s="76"/>
      <c r="Z85" s="66" t="s">
        <v>158</v>
      </c>
      <c r="AB85" s="76"/>
    </row>
    <row r="86" spans="1:31" s="65" customFormat="1" ht="12" x14ac:dyDescent="0.2">
      <c r="A86" s="116"/>
      <c r="B86" s="83"/>
      <c r="C86" s="429" t="s">
        <v>157</v>
      </c>
      <c r="D86" s="429"/>
      <c r="E86" s="429"/>
      <c r="F86" s="113"/>
      <c r="G86" s="113"/>
      <c r="H86" s="113"/>
      <c r="I86" s="113"/>
      <c r="J86" s="118">
        <v>28697.75</v>
      </c>
      <c r="K86" s="113"/>
      <c r="L86" s="118">
        <v>1552.4</v>
      </c>
      <c r="M86" s="113"/>
      <c r="N86" s="117"/>
      <c r="V86" s="94"/>
      <c r="W86" s="76"/>
      <c r="AA86" s="66" t="s">
        <v>157</v>
      </c>
      <c r="AB86" s="76"/>
    </row>
    <row r="87" spans="1:31" s="65" customFormat="1" ht="12" x14ac:dyDescent="0.2">
      <c r="A87" s="116"/>
      <c r="B87" s="83"/>
      <c r="C87" s="421" t="s">
        <v>156</v>
      </c>
      <c r="D87" s="421"/>
      <c r="E87" s="421"/>
      <c r="F87" s="98"/>
      <c r="G87" s="98"/>
      <c r="H87" s="98"/>
      <c r="I87" s="98"/>
      <c r="J87" s="115"/>
      <c r="K87" s="98"/>
      <c r="L87" s="115">
        <v>69.48</v>
      </c>
      <c r="M87" s="98"/>
      <c r="N87" s="114">
        <v>1386</v>
      </c>
      <c r="V87" s="94"/>
      <c r="W87" s="76"/>
      <c r="Z87" s="66" t="s">
        <v>156</v>
      </c>
      <c r="AB87" s="76"/>
    </row>
    <row r="88" spans="1:31" s="65" customFormat="1" ht="33.75" x14ac:dyDescent="0.2">
      <c r="A88" s="116"/>
      <c r="B88" s="83" t="s">
        <v>870</v>
      </c>
      <c r="C88" s="421" t="s">
        <v>868</v>
      </c>
      <c r="D88" s="421"/>
      <c r="E88" s="421"/>
      <c r="F88" s="98" t="s">
        <v>149</v>
      </c>
      <c r="G88" s="98" t="s">
        <v>265</v>
      </c>
      <c r="H88" s="98" t="s">
        <v>153</v>
      </c>
      <c r="I88" s="98" t="s">
        <v>869</v>
      </c>
      <c r="J88" s="115"/>
      <c r="K88" s="98"/>
      <c r="L88" s="115">
        <v>58.78</v>
      </c>
      <c r="M88" s="98"/>
      <c r="N88" s="114">
        <v>1173</v>
      </c>
      <c r="V88" s="94"/>
      <c r="W88" s="76"/>
      <c r="Z88" s="66" t="s">
        <v>868</v>
      </c>
      <c r="AB88" s="76"/>
    </row>
    <row r="89" spans="1:31" s="65" customFormat="1" ht="33.75" x14ac:dyDescent="0.2">
      <c r="A89" s="116"/>
      <c r="B89" s="83" t="s">
        <v>867</v>
      </c>
      <c r="C89" s="421" t="s">
        <v>865</v>
      </c>
      <c r="D89" s="421"/>
      <c r="E89" s="421"/>
      <c r="F89" s="98" t="s">
        <v>149</v>
      </c>
      <c r="G89" s="98" t="s">
        <v>374</v>
      </c>
      <c r="H89" s="98" t="s">
        <v>147</v>
      </c>
      <c r="I89" s="98" t="s">
        <v>866</v>
      </c>
      <c r="J89" s="115"/>
      <c r="K89" s="98"/>
      <c r="L89" s="115">
        <v>30.12</v>
      </c>
      <c r="M89" s="98"/>
      <c r="N89" s="114">
        <v>601</v>
      </c>
      <c r="V89" s="94"/>
      <c r="W89" s="76"/>
      <c r="Z89" s="66" t="s">
        <v>865</v>
      </c>
      <c r="AB89" s="76"/>
    </row>
    <row r="90" spans="1:31" s="65" customFormat="1" ht="12" x14ac:dyDescent="0.2">
      <c r="A90" s="112"/>
      <c r="B90" s="74"/>
      <c r="C90" s="422" t="s">
        <v>144</v>
      </c>
      <c r="D90" s="422"/>
      <c r="E90" s="422"/>
      <c r="F90" s="101"/>
      <c r="G90" s="101"/>
      <c r="H90" s="101"/>
      <c r="I90" s="101"/>
      <c r="J90" s="102"/>
      <c r="K90" s="101"/>
      <c r="L90" s="102">
        <v>1641.3</v>
      </c>
      <c r="M90" s="113"/>
      <c r="N90" s="100"/>
      <c r="V90" s="94"/>
      <c r="W90" s="76"/>
      <c r="AB90" s="76" t="s">
        <v>144</v>
      </c>
    </row>
    <row r="91" spans="1:31" s="65" customFormat="1" ht="1.5" customHeight="1" x14ac:dyDescent="0.2">
      <c r="A91" s="99"/>
      <c r="B91" s="74"/>
      <c r="C91" s="74"/>
      <c r="D91" s="74"/>
      <c r="E91" s="74"/>
      <c r="F91" s="99"/>
      <c r="G91" s="99"/>
      <c r="H91" s="99"/>
      <c r="I91" s="99"/>
      <c r="J91" s="75"/>
      <c r="K91" s="99"/>
      <c r="L91" s="75"/>
      <c r="M91" s="98"/>
      <c r="N91" s="75"/>
      <c r="V91" s="94"/>
      <c r="W91" s="76"/>
      <c r="AB91" s="76"/>
    </row>
    <row r="92" spans="1:31" s="65" customFormat="1" ht="12" x14ac:dyDescent="0.2">
      <c r="A92" s="88"/>
      <c r="B92" s="87"/>
      <c r="C92" s="422" t="s">
        <v>968</v>
      </c>
      <c r="D92" s="422"/>
      <c r="E92" s="422"/>
      <c r="F92" s="422"/>
      <c r="G92" s="422"/>
      <c r="H92" s="422"/>
      <c r="I92" s="422"/>
      <c r="J92" s="422"/>
      <c r="K92" s="422"/>
      <c r="L92" s="86"/>
      <c r="M92" s="97"/>
      <c r="N92" s="84"/>
      <c r="V92" s="94"/>
      <c r="W92" s="76"/>
      <c r="AB92" s="76"/>
      <c r="AD92" s="76" t="s">
        <v>968</v>
      </c>
    </row>
    <row r="93" spans="1:31" s="65" customFormat="1" ht="12" x14ac:dyDescent="0.2">
      <c r="A93" s="79"/>
      <c r="B93" s="83"/>
      <c r="C93" s="421" t="s">
        <v>120</v>
      </c>
      <c r="D93" s="421"/>
      <c r="E93" s="421"/>
      <c r="F93" s="421"/>
      <c r="G93" s="421"/>
      <c r="H93" s="421"/>
      <c r="I93" s="421"/>
      <c r="J93" s="421"/>
      <c r="K93" s="421"/>
      <c r="L93" s="82">
        <v>1684.29</v>
      </c>
      <c r="M93" s="96"/>
      <c r="N93" s="80"/>
      <c r="V93" s="94"/>
      <c r="W93" s="76"/>
      <c r="AB93" s="76"/>
      <c r="AD93" s="76"/>
      <c r="AE93" s="66" t="s">
        <v>120</v>
      </c>
    </row>
    <row r="94" spans="1:31" s="65" customFormat="1" ht="12" x14ac:dyDescent="0.2">
      <c r="A94" s="79"/>
      <c r="B94" s="83"/>
      <c r="C94" s="421" t="s">
        <v>103</v>
      </c>
      <c r="D94" s="421"/>
      <c r="E94" s="421"/>
      <c r="F94" s="421"/>
      <c r="G94" s="421"/>
      <c r="H94" s="421"/>
      <c r="I94" s="421"/>
      <c r="J94" s="421"/>
      <c r="K94" s="421"/>
      <c r="L94" s="82"/>
      <c r="M94" s="96"/>
      <c r="N94" s="80"/>
      <c r="V94" s="94"/>
      <c r="W94" s="76"/>
      <c r="AB94" s="76"/>
      <c r="AD94" s="76"/>
      <c r="AE94" s="66" t="s">
        <v>103</v>
      </c>
    </row>
    <row r="95" spans="1:31" s="65" customFormat="1" ht="12" x14ac:dyDescent="0.2">
      <c r="A95" s="79"/>
      <c r="B95" s="83"/>
      <c r="C95" s="421" t="s">
        <v>119</v>
      </c>
      <c r="D95" s="421"/>
      <c r="E95" s="421"/>
      <c r="F95" s="421"/>
      <c r="G95" s="421"/>
      <c r="H95" s="421"/>
      <c r="I95" s="421"/>
      <c r="J95" s="421"/>
      <c r="K95" s="421"/>
      <c r="L95" s="82">
        <v>132.69</v>
      </c>
      <c r="M95" s="96"/>
      <c r="N95" s="80"/>
      <c r="V95" s="94"/>
      <c r="W95" s="76"/>
      <c r="AB95" s="76"/>
      <c r="AD95" s="76"/>
      <c r="AE95" s="66" t="s">
        <v>119</v>
      </c>
    </row>
    <row r="96" spans="1:31" s="65" customFormat="1" ht="12" x14ac:dyDescent="0.2">
      <c r="A96" s="79"/>
      <c r="B96" s="83"/>
      <c r="C96" s="421" t="s">
        <v>118</v>
      </c>
      <c r="D96" s="421"/>
      <c r="E96" s="421"/>
      <c r="F96" s="421"/>
      <c r="G96" s="421"/>
      <c r="H96" s="421"/>
      <c r="I96" s="421"/>
      <c r="J96" s="421"/>
      <c r="K96" s="421"/>
      <c r="L96" s="82">
        <v>23.75</v>
      </c>
      <c r="M96" s="96"/>
      <c r="N96" s="80"/>
      <c r="V96" s="94"/>
      <c r="W96" s="76"/>
      <c r="AB96" s="76"/>
      <c r="AD96" s="76"/>
      <c r="AE96" s="66" t="s">
        <v>118</v>
      </c>
    </row>
    <row r="97" spans="1:32" s="65" customFormat="1" ht="12" x14ac:dyDescent="0.2">
      <c r="A97" s="79"/>
      <c r="B97" s="83"/>
      <c r="C97" s="421" t="s">
        <v>117</v>
      </c>
      <c r="D97" s="421"/>
      <c r="E97" s="421"/>
      <c r="F97" s="421"/>
      <c r="G97" s="421"/>
      <c r="H97" s="421"/>
      <c r="I97" s="421"/>
      <c r="J97" s="421"/>
      <c r="K97" s="421"/>
      <c r="L97" s="82">
        <v>0.72</v>
      </c>
      <c r="M97" s="96"/>
      <c r="N97" s="80"/>
      <c r="V97" s="94"/>
      <c r="W97" s="76"/>
      <c r="AB97" s="76"/>
      <c r="AD97" s="76"/>
      <c r="AE97" s="66" t="s">
        <v>117</v>
      </c>
    </row>
    <row r="98" spans="1:32" s="65" customFormat="1" ht="12" x14ac:dyDescent="0.2">
      <c r="A98" s="79"/>
      <c r="B98" s="83"/>
      <c r="C98" s="421" t="s">
        <v>116</v>
      </c>
      <c r="D98" s="421"/>
      <c r="E98" s="421"/>
      <c r="F98" s="421"/>
      <c r="G98" s="421"/>
      <c r="H98" s="421"/>
      <c r="I98" s="421"/>
      <c r="J98" s="421"/>
      <c r="K98" s="421"/>
      <c r="L98" s="82">
        <v>1527.85</v>
      </c>
      <c r="M98" s="96"/>
      <c r="N98" s="80"/>
      <c r="V98" s="94"/>
      <c r="W98" s="76"/>
      <c r="AB98" s="76"/>
      <c r="AD98" s="76"/>
      <c r="AE98" s="66" t="s">
        <v>116</v>
      </c>
    </row>
    <row r="99" spans="1:32" s="65" customFormat="1" ht="12" x14ac:dyDescent="0.2">
      <c r="A99" s="79"/>
      <c r="B99" s="83"/>
      <c r="C99" s="421" t="s">
        <v>115</v>
      </c>
      <c r="D99" s="421"/>
      <c r="E99" s="421"/>
      <c r="F99" s="421"/>
      <c r="G99" s="421"/>
      <c r="H99" s="421"/>
      <c r="I99" s="421"/>
      <c r="J99" s="421"/>
      <c r="K99" s="421"/>
      <c r="L99" s="82">
        <v>1854.99</v>
      </c>
      <c r="M99" s="96"/>
      <c r="N99" s="80"/>
      <c r="V99" s="94"/>
      <c r="W99" s="76"/>
      <c r="AB99" s="76"/>
      <c r="AD99" s="76"/>
      <c r="AE99" s="66" t="s">
        <v>115</v>
      </c>
    </row>
    <row r="100" spans="1:32" s="65" customFormat="1" ht="12" x14ac:dyDescent="0.2">
      <c r="A100" s="79"/>
      <c r="B100" s="83"/>
      <c r="C100" s="421" t="s">
        <v>103</v>
      </c>
      <c r="D100" s="421"/>
      <c r="E100" s="421"/>
      <c r="F100" s="421"/>
      <c r="G100" s="421"/>
      <c r="H100" s="421"/>
      <c r="I100" s="421"/>
      <c r="J100" s="421"/>
      <c r="K100" s="421"/>
      <c r="L100" s="82"/>
      <c r="M100" s="96"/>
      <c r="N100" s="80"/>
      <c r="V100" s="94"/>
      <c r="W100" s="76"/>
      <c r="AB100" s="76"/>
      <c r="AD100" s="76"/>
      <c r="AE100" s="66" t="s">
        <v>103</v>
      </c>
    </row>
    <row r="101" spans="1:32" s="65" customFormat="1" ht="12" x14ac:dyDescent="0.2">
      <c r="A101" s="79"/>
      <c r="B101" s="83"/>
      <c r="C101" s="421" t="s">
        <v>102</v>
      </c>
      <c r="D101" s="421"/>
      <c r="E101" s="421"/>
      <c r="F101" s="421"/>
      <c r="G101" s="421"/>
      <c r="H101" s="421"/>
      <c r="I101" s="421"/>
      <c r="J101" s="421"/>
      <c r="K101" s="421"/>
      <c r="L101" s="82">
        <v>132.69</v>
      </c>
      <c r="M101" s="96"/>
      <c r="N101" s="80"/>
      <c r="V101" s="94"/>
      <c r="W101" s="76"/>
      <c r="AB101" s="76"/>
      <c r="AD101" s="76"/>
      <c r="AE101" s="66" t="s">
        <v>102</v>
      </c>
    </row>
    <row r="102" spans="1:32" s="65" customFormat="1" ht="12" x14ac:dyDescent="0.2">
      <c r="A102" s="79"/>
      <c r="B102" s="83"/>
      <c r="C102" s="421" t="s">
        <v>135</v>
      </c>
      <c r="D102" s="421"/>
      <c r="E102" s="421"/>
      <c r="F102" s="421"/>
      <c r="G102" s="421"/>
      <c r="H102" s="421"/>
      <c r="I102" s="421"/>
      <c r="J102" s="421"/>
      <c r="K102" s="421"/>
      <c r="L102" s="82">
        <v>23.75</v>
      </c>
      <c r="M102" s="96"/>
      <c r="N102" s="80"/>
      <c r="V102" s="94"/>
      <c r="W102" s="76"/>
      <c r="AB102" s="76"/>
      <c r="AD102" s="76"/>
      <c r="AE102" s="66" t="s">
        <v>135</v>
      </c>
    </row>
    <row r="103" spans="1:32" s="65" customFormat="1" ht="12" x14ac:dyDescent="0.2">
      <c r="A103" s="79"/>
      <c r="B103" s="83"/>
      <c r="C103" s="421" t="s">
        <v>134</v>
      </c>
      <c r="D103" s="421"/>
      <c r="E103" s="421"/>
      <c r="F103" s="421"/>
      <c r="G103" s="421"/>
      <c r="H103" s="421"/>
      <c r="I103" s="421"/>
      <c r="J103" s="421"/>
      <c r="K103" s="421"/>
      <c r="L103" s="82">
        <v>0.72</v>
      </c>
      <c r="M103" s="96"/>
      <c r="N103" s="80"/>
      <c r="V103" s="94"/>
      <c r="W103" s="76"/>
      <c r="AB103" s="76"/>
      <c r="AD103" s="76"/>
      <c r="AE103" s="66" t="s">
        <v>134</v>
      </c>
    </row>
    <row r="104" spans="1:32" s="65" customFormat="1" ht="12" x14ac:dyDescent="0.2">
      <c r="A104" s="79"/>
      <c r="B104" s="83"/>
      <c r="C104" s="421" t="s">
        <v>99</v>
      </c>
      <c r="D104" s="421"/>
      <c r="E104" s="421"/>
      <c r="F104" s="421"/>
      <c r="G104" s="421"/>
      <c r="H104" s="421"/>
      <c r="I104" s="421"/>
      <c r="J104" s="421"/>
      <c r="K104" s="421"/>
      <c r="L104" s="82">
        <v>1527.85</v>
      </c>
      <c r="M104" s="96"/>
      <c r="N104" s="80"/>
      <c r="V104" s="94"/>
      <c r="W104" s="76"/>
      <c r="AB104" s="76"/>
      <c r="AD104" s="76"/>
      <c r="AE104" s="66" t="s">
        <v>99</v>
      </c>
    </row>
    <row r="105" spans="1:32" s="65" customFormat="1" ht="12" x14ac:dyDescent="0.2">
      <c r="A105" s="79"/>
      <c r="B105" s="83"/>
      <c r="C105" s="421" t="s">
        <v>98</v>
      </c>
      <c r="D105" s="421"/>
      <c r="E105" s="421"/>
      <c r="F105" s="421"/>
      <c r="G105" s="421"/>
      <c r="H105" s="421"/>
      <c r="I105" s="421"/>
      <c r="J105" s="421"/>
      <c r="K105" s="421"/>
      <c r="L105" s="82">
        <v>112.87</v>
      </c>
      <c r="M105" s="96"/>
      <c r="N105" s="80"/>
      <c r="V105" s="94"/>
      <c r="W105" s="76"/>
      <c r="AB105" s="76"/>
      <c r="AD105" s="76"/>
      <c r="AE105" s="66" t="s">
        <v>98</v>
      </c>
    </row>
    <row r="106" spans="1:32" s="65" customFormat="1" ht="12" x14ac:dyDescent="0.2">
      <c r="A106" s="79"/>
      <c r="B106" s="83"/>
      <c r="C106" s="421" t="s">
        <v>97</v>
      </c>
      <c r="D106" s="421"/>
      <c r="E106" s="421"/>
      <c r="F106" s="421"/>
      <c r="G106" s="421"/>
      <c r="H106" s="421"/>
      <c r="I106" s="421"/>
      <c r="J106" s="421"/>
      <c r="K106" s="421"/>
      <c r="L106" s="82">
        <v>57.83</v>
      </c>
      <c r="M106" s="96"/>
      <c r="N106" s="80"/>
      <c r="V106" s="94"/>
      <c r="W106" s="76"/>
      <c r="AB106" s="76"/>
      <c r="AD106" s="76"/>
      <c r="AE106" s="66" t="s">
        <v>97</v>
      </c>
    </row>
    <row r="107" spans="1:32" s="65" customFormat="1" ht="12" x14ac:dyDescent="0.2">
      <c r="A107" s="79"/>
      <c r="B107" s="83"/>
      <c r="C107" s="421" t="s">
        <v>96</v>
      </c>
      <c r="D107" s="421"/>
      <c r="E107" s="421"/>
      <c r="F107" s="421"/>
      <c r="G107" s="421"/>
      <c r="H107" s="421"/>
      <c r="I107" s="421"/>
      <c r="J107" s="421"/>
      <c r="K107" s="421"/>
      <c r="L107" s="82">
        <v>133.41</v>
      </c>
      <c r="M107" s="96"/>
      <c r="N107" s="80"/>
      <c r="V107" s="94"/>
      <c r="W107" s="76"/>
      <c r="AB107" s="76"/>
      <c r="AD107" s="76"/>
      <c r="AE107" s="66" t="s">
        <v>96</v>
      </c>
    </row>
    <row r="108" spans="1:32" s="65" customFormat="1" ht="12" x14ac:dyDescent="0.2">
      <c r="A108" s="79"/>
      <c r="B108" s="83"/>
      <c r="C108" s="421" t="s">
        <v>95</v>
      </c>
      <c r="D108" s="421"/>
      <c r="E108" s="421"/>
      <c r="F108" s="421"/>
      <c r="G108" s="421"/>
      <c r="H108" s="421"/>
      <c r="I108" s="421"/>
      <c r="J108" s="421"/>
      <c r="K108" s="421"/>
      <c r="L108" s="82">
        <v>112.87</v>
      </c>
      <c r="M108" s="96"/>
      <c r="N108" s="80"/>
      <c r="V108" s="94"/>
      <c r="W108" s="76"/>
      <c r="AB108" s="76"/>
      <c r="AD108" s="76"/>
      <c r="AE108" s="66" t="s">
        <v>95</v>
      </c>
    </row>
    <row r="109" spans="1:32" s="65" customFormat="1" ht="12" x14ac:dyDescent="0.2">
      <c r="A109" s="79"/>
      <c r="B109" s="83"/>
      <c r="C109" s="421" t="s">
        <v>94</v>
      </c>
      <c r="D109" s="421"/>
      <c r="E109" s="421"/>
      <c r="F109" s="421"/>
      <c r="G109" s="421"/>
      <c r="H109" s="421"/>
      <c r="I109" s="421"/>
      <c r="J109" s="421"/>
      <c r="K109" s="421"/>
      <c r="L109" s="82">
        <v>57.83</v>
      </c>
      <c r="M109" s="96"/>
      <c r="N109" s="80"/>
      <c r="V109" s="94"/>
      <c r="W109" s="76"/>
      <c r="AB109" s="76"/>
      <c r="AD109" s="76"/>
      <c r="AE109" s="66" t="s">
        <v>94</v>
      </c>
    </row>
    <row r="110" spans="1:32" s="65" customFormat="1" ht="12" x14ac:dyDescent="0.2">
      <c r="A110" s="79"/>
      <c r="B110" s="75"/>
      <c r="C110" s="424" t="s">
        <v>967</v>
      </c>
      <c r="D110" s="424"/>
      <c r="E110" s="424"/>
      <c r="F110" s="424"/>
      <c r="G110" s="424"/>
      <c r="H110" s="424"/>
      <c r="I110" s="424"/>
      <c r="J110" s="424"/>
      <c r="K110" s="424"/>
      <c r="L110" s="73">
        <v>1854.99</v>
      </c>
      <c r="M110" s="72"/>
      <c r="N110" s="95"/>
      <c r="V110" s="94"/>
      <c r="W110" s="76"/>
      <c r="AB110" s="76"/>
      <c r="AD110" s="76"/>
      <c r="AF110" s="76" t="s">
        <v>967</v>
      </c>
    </row>
    <row r="111" spans="1:32" s="65" customFormat="1" ht="12" x14ac:dyDescent="0.2">
      <c r="A111" s="425" t="s">
        <v>966</v>
      </c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  <c r="V111" s="94" t="s">
        <v>966</v>
      </c>
      <c r="W111" s="76"/>
      <c r="AB111" s="76"/>
      <c r="AD111" s="76"/>
      <c r="AF111" s="76"/>
    </row>
    <row r="112" spans="1:32" s="65" customFormat="1" ht="45" x14ac:dyDescent="0.2">
      <c r="A112" s="104" t="s">
        <v>763</v>
      </c>
      <c r="B112" s="103" t="s">
        <v>965</v>
      </c>
      <c r="C112" s="422" t="s">
        <v>963</v>
      </c>
      <c r="D112" s="422"/>
      <c r="E112" s="422"/>
      <c r="F112" s="101" t="s">
        <v>964</v>
      </c>
      <c r="G112" s="101"/>
      <c r="H112" s="101"/>
      <c r="I112" s="101" t="s">
        <v>627</v>
      </c>
      <c r="J112" s="102"/>
      <c r="K112" s="101"/>
      <c r="L112" s="102"/>
      <c r="M112" s="101"/>
      <c r="N112" s="100"/>
      <c r="V112" s="94"/>
      <c r="W112" s="76" t="s">
        <v>963</v>
      </c>
      <c r="AB112" s="76"/>
      <c r="AD112" s="76"/>
      <c r="AF112" s="76"/>
    </row>
    <row r="113" spans="1:33" s="65" customFormat="1" ht="12" x14ac:dyDescent="0.2">
      <c r="A113" s="106"/>
      <c r="B113" s="105"/>
      <c r="C113" s="421" t="s">
        <v>625</v>
      </c>
      <c r="D113" s="421"/>
      <c r="E113" s="421"/>
      <c r="F113" s="421"/>
      <c r="G113" s="421"/>
      <c r="H113" s="421"/>
      <c r="I113" s="421"/>
      <c r="J113" s="421"/>
      <c r="K113" s="421"/>
      <c r="L113" s="421"/>
      <c r="M113" s="421"/>
      <c r="N113" s="423"/>
      <c r="V113" s="94"/>
      <c r="W113" s="76"/>
      <c r="AB113" s="76"/>
      <c r="AC113" s="66" t="s">
        <v>625</v>
      </c>
      <c r="AD113" s="76"/>
      <c r="AF113" s="76"/>
    </row>
    <row r="114" spans="1:33" s="65" customFormat="1" ht="12" x14ac:dyDescent="0.2">
      <c r="A114" s="116"/>
      <c r="B114" s="83" t="s">
        <v>168</v>
      </c>
      <c r="C114" s="421" t="s">
        <v>181</v>
      </c>
      <c r="D114" s="421"/>
      <c r="E114" s="421"/>
      <c r="F114" s="98"/>
      <c r="G114" s="98"/>
      <c r="H114" s="98"/>
      <c r="I114" s="98"/>
      <c r="J114" s="115">
        <v>382.92</v>
      </c>
      <c r="K114" s="98"/>
      <c r="L114" s="115">
        <v>3.83</v>
      </c>
      <c r="M114" s="98" t="s">
        <v>176</v>
      </c>
      <c r="N114" s="114">
        <v>76</v>
      </c>
      <c r="V114" s="94"/>
      <c r="W114" s="76"/>
      <c r="Y114" s="66" t="s">
        <v>181</v>
      </c>
      <c r="AB114" s="76"/>
      <c r="AD114" s="76"/>
      <c r="AF114" s="76"/>
    </row>
    <row r="115" spans="1:33" s="65" customFormat="1" ht="12" x14ac:dyDescent="0.2">
      <c r="A115" s="116"/>
      <c r="B115" s="83" t="s">
        <v>180</v>
      </c>
      <c r="C115" s="421" t="s">
        <v>179</v>
      </c>
      <c r="D115" s="421"/>
      <c r="E115" s="421"/>
      <c r="F115" s="98"/>
      <c r="G115" s="98"/>
      <c r="H115" s="98"/>
      <c r="I115" s="98"/>
      <c r="J115" s="115">
        <v>0.37</v>
      </c>
      <c r="K115" s="98"/>
      <c r="L115" s="115">
        <v>0</v>
      </c>
      <c r="M115" s="98"/>
      <c r="N115" s="114"/>
      <c r="V115" s="94"/>
      <c r="W115" s="76"/>
      <c r="Y115" s="66" t="s">
        <v>179</v>
      </c>
      <c r="AB115" s="76"/>
      <c r="AD115" s="76"/>
      <c r="AF115" s="76"/>
    </row>
    <row r="116" spans="1:33" s="65" customFormat="1" ht="12" x14ac:dyDescent="0.2">
      <c r="A116" s="116"/>
      <c r="B116" s="83" t="s">
        <v>178</v>
      </c>
      <c r="C116" s="421" t="s">
        <v>175</v>
      </c>
      <c r="D116" s="421"/>
      <c r="E116" s="421"/>
      <c r="F116" s="98"/>
      <c r="G116" s="98"/>
      <c r="H116" s="98"/>
      <c r="I116" s="98"/>
      <c r="J116" s="115">
        <v>0.13</v>
      </c>
      <c r="K116" s="98"/>
      <c r="L116" s="115">
        <v>0</v>
      </c>
      <c r="M116" s="98" t="s">
        <v>176</v>
      </c>
      <c r="N116" s="114"/>
      <c r="V116" s="94"/>
      <c r="W116" s="76"/>
      <c r="Y116" s="66" t="s">
        <v>175</v>
      </c>
      <c r="AB116" s="76"/>
      <c r="AD116" s="76"/>
      <c r="AF116" s="76"/>
    </row>
    <row r="117" spans="1:33" s="65" customFormat="1" ht="12" x14ac:dyDescent="0.2">
      <c r="A117" s="116"/>
      <c r="B117" s="83" t="s">
        <v>174</v>
      </c>
      <c r="C117" s="421" t="s">
        <v>173</v>
      </c>
      <c r="D117" s="421"/>
      <c r="E117" s="421"/>
      <c r="F117" s="98"/>
      <c r="G117" s="98"/>
      <c r="H117" s="98"/>
      <c r="I117" s="98"/>
      <c r="J117" s="115">
        <v>3416.71</v>
      </c>
      <c r="K117" s="98"/>
      <c r="L117" s="115">
        <v>34.17</v>
      </c>
      <c r="M117" s="98"/>
      <c r="N117" s="114"/>
      <c r="V117" s="94"/>
      <c r="W117" s="76"/>
      <c r="Y117" s="66" t="s">
        <v>173</v>
      </c>
      <c r="AB117" s="76"/>
      <c r="AD117" s="76"/>
      <c r="AF117" s="76"/>
    </row>
    <row r="118" spans="1:33" s="65" customFormat="1" ht="12" x14ac:dyDescent="0.2">
      <c r="A118" s="106"/>
      <c r="B118" s="121" t="s">
        <v>550</v>
      </c>
      <c r="C118" s="428" t="s">
        <v>547</v>
      </c>
      <c r="D118" s="428"/>
      <c r="E118" s="428"/>
      <c r="F118" s="120" t="s">
        <v>141</v>
      </c>
      <c r="G118" s="120" t="s">
        <v>576</v>
      </c>
      <c r="H118" s="120"/>
      <c r="I118" s="120" t="s">
        <v>962</v>
      </c>
      <c r="J118" s="83"/>
      <c r="K118" s="98"/>
      <c r="L118" s="115"/>
      <c r="M118" s="98"/>
      <c r="N118" s="119"/>
      <c r="V118" s="94"/>
      <c r="W118" s="76"/>
      <c r="AB118" s="76"/>
      <c r="AD118" s="76"/>
      <c r="AF118" s="76"/>
      <c r="AG118" s="93" t="s">
        <v>547</v>
      </c>
    </row>
    <row r="119" spans="1:33" s="65" customFormat="1" ht="12" x14ac:dyDescent="0.2">
      <c r="A119" s="116"/>
      <c r="B119" s="83"/>
      <c r="C119" s="421" t="s">
        <v>163</v>
      </c>
      <c r="D119" s="421"/>
      <c r="E119" s="421"/>
      <c r="F119" s="98" t="s">
        <v>162</v>
      </c>
      <c r="G119" s="98" t="s">
        <v>961</v>
      </c>
      <c r="H119" s="98"/>
      <c r="I119" s="98" t="s">
        <v>960</v>
      </c>
      <c r="J119" s="115"/>
      <c r="K119" s="98"/>
      <c r="L119" s="115"/>
      <c r="M119" s="98"/>
      <c r="N119" s="114"/>
      <c r="V119" s="94"/>
      <c r="W119" s="76"/>
      <c r="Z119" s="66" t="s">
        <v>163</v>
      </c>
      <c r="AB119" s="76"/>
      <c r="AD119" s="76"/>
      <c r="AF119" s="76"/>
      <c r="AG119" s="93"/>
    </row>
    <row r="120" spans="1:33" s="65" customFormat="1" ht="12" x14ac:dyDescent="0.2">
      <c r="A120" s="116"/>
      <c r="B120" s="83"/>
      <c r="C120" s="421" t="s">
        <v>158</v>
      </c>
      <c r="D120" s="421"/>
      <c r="E120" s="421"/>
      <c r="F120" s="98" t="s">
        <v>162</v>
      </c>
      <c r="G120" s="98" t="s">
        <v>627</v>
      </c>
      <c r="H120" s="98"/>
      <c r="I120" s="98" t="s">
        <v>848</v>
      </c>
      <c r="J120" s="115"/>
      <c r="K120" s="98"/>
      <c r="L120" s="115"/>
      <c r="M120" s="98"/>
      <c r="N120" s="114"/>
      <c r="V120" s="94"/>
      <c r="W120" s="76"/>
      <c r="Z120" s="66" t="s">
        <v>158</v>
      </c>
      <c r="AB120" s="76"/>
      <c r="AD120" s="76"/>
      <c r="AF120" s="76"/>
      <c r="AG120" s="93"/>
    </row>
    <row r="121" spans="1:33" s="65" customFormat="1" ht="12" x14ac:dyDescent="0.2">
      <c r="A121" s="116"/>
      <c r="B121" s="83"/>
      <c r="C121" s="429" t="s">
        <v>157</v>
      </c>
      <c r="D121" s="429"/>
      <c r="E121" s="429"/>
      <c r="F121" s="113"/>
      <c r="G121" s="113"/>
      <c r="H121" s="113"/>
      <c r="I121" s="113"/>
      <c r="J121" s="118">
        <v>3800</v>
      </c>
      <c r="K121" s="113"/>
      <c r="L121" s="118">
        <v>38</v>
      </c>
      <c r="M121" s="113"/>
      <c r="N121" s="117"/>
      <c r="V121" s="94"/>
      <c r="W121" s="76"/>
      <c r="AA121" s="66" t="s">
        <v>157</v>
      </c>
      <c r="AB121" s="76"/>
      <c r="AD121" s="76"/>
      <c r="AF121" s="76"/>
      <c r="AG121" s="93"/>
    </row>
    <row r="122" spans="1:33" s="65" customFormat="1" ht="12" x14ac:dyDescent="0.2">
      <c r="A122" s="116"/>
      <c r="B122" s="83"/>
      <c r="C122" s="421" t="s">
        <v>156</v>
      </c>
      <c r="D122" s="421"/>
      <c r="E122" s="421"/>
      <c r="F122" s="98"/>
      <c r="G122" s="98"/>
      <c r="H122" s="98"/>
      <c r="I122" s="98"/>
      <c r="J122" s="115"/>
      <c r="K122" s="98"/>
      <c r="L122" s="115">
        <v>3.83</v>
      </c>
      <c r="M122" s="98"/>
      <c r="N122" s="114">
        <v>76</v>
      </c>
      <c r="V122" s="94"/>
      <c r="W122" s="76"/>
      <c r="Z122" s="66" t="s">
        <v>156</v>
      </c>
      <c r="AB122" s="76"/>
      <c r="AD122" s="76"/>
      <c r="AF122" s="76"/>
      <c r="AG122" s="93"/>
    </row>
    <row r="123" spans="1:33" s="65" customFormat="1" ht="45" x14ac:dyDescent="0.2">
      <c r="A123" s="116"/>
      <c r="B123" s="83" t="s">
        <v>959</v>
      </c>
      <c r="C123" s="421" t="s">
        <v>957</v>
      </c>
      <c r="D123" s="421"/>
      <c r="E123" s="421"/>
      <c r="F123" s="98" t="s">
        <v>149</v>
      </c>
      <c r="G123" s="98" t="s">
        <v>958</v>
      </c>
      <c r="H123" s="98"/>
      <c r="I123" s="98" t="s">
        <v>958</v>
      </c>
      <c r="J123" s="115"/>
      <c r="K123" s="98"/>
      <c r="L123" s="115">
        <v>3.94</v>
      </c>
      <c r="M123" s="98"/>
      <c r="N123" s="114">
        <v>78</v>
      </c>
      <c r="V123" s="94"/>
      <c r="W123" s="76"/>
      <c r="Z123" s="66" t="s">
        <v>957</v>
      </c>
      <c r="AB123" s="76"/>
      <c r="AD123" s="76"/>
      <c r="AF123" s="76"/>
      <c r="AG123" s="93"/>
    </row>
    <row r="124" spans="1:33" s="65" customFormat="1" ht="45" x14ac:dyDescent="0.2">
      <c r="A124" s="116"/>
      <c r="B124" s="83" t="s">
        <v>956</v>
      </c>
      <c r="C124" s="421" t="s">
        <v>955</v>
      </c>
      <c r="D124" s="421"/>
      <c r="E124" s="421"/>
      <c r="F124" s="98" t="s">
        <v>149</v>
      </c>
      <c r="G124" s="98" t="s">
        <v>366</v>
      </c>
      <c r="H124" s="98"/>
      <c r="I124" s="98" t="s">
        <v>366</v>
      </c>
      <c r="J124" s="115"/>
      <c r="K124" s="98"/>
      <c r="L124" s="115">
        <v>1.99</v>
      </c>
      <c r="M124" s="98"/>
      <c r="N124" s="114">
        <v>40</v>
      </c>
      <c r="V124" s="94"/>
      <c r="W124" s="76"/>
      <c r="Z124" s="66" t="s">
        <v>955</v>
      </c>
      <c r="AB124" s="76"/>
      <c r="AD124" s="76"/>
      <c r="AF124" s="76"/>
      <c r="AG124" s="93"/>
    </row>
    <row r="125" spans="1:33" s="65" customFormat="1" ht="12" x14ac:dyDescent="0.2">
      <c r="A125" s="112"/>
      <c r="B125" s="74"/>
      <c r="C125" s="422" t="s">
        <v>144</v>
      </c>
      <c r="D125" s="422"/>
      <c r="E125" s="422"/>
      <c r="F125" s="101"/>
      <c r="G125" s="101"/>
      <c r="H125" s="101"/>
      <c r="I125" s="101"/>
      <c r="J125" s="102"/>
      <c r="K125" s="101"/>
      <c r="L125" s="102">
        <v>43.93</v>
      </c>
      <c r="M125" s="113"/>
      <c r="N125" s="100"/>
      <c r="V125" s="94"/>
      <c r="W125" s="76"/>
      <c r="AB125" s="76" t="s">
        <v>144</v>
      </c>
      <c r="AD125" s="76"/>
      <c r="AF125" s="76"/>
      <c r="AG125" s="93"/>
    </row>
    <row r="126" spans="1:33" s="65" customFormat="1" ht="45" x14ac:dyDescent="0.2">
      <c r="A126" s="104" t="s">
        <v>753</v>
      </c>
      <c r="B126" s="103" t="s">
        <v>954</v>
      </c>
      <c r="C126" s="422" t="s">
        <v>951</v>
      </c>
      <c r="D126" s="422"/>
      <c r="E126" s="422"/>
      <c r="F126" s="101" t="s">
        <v>953</v>
      </c>
      <c r="G126" s="101"/>
      <c r="H126" s="101"/>
      <c r="I126" s="101" t="s">
        <v>952</v>
      </c>
      <c r="J126" s="102"/>
      <c r="K126" s="101"/>
      <c r="L126" s="102"/>
      <c r="M126" s="101"/>
      <c r="N126" s="100"/>
      <c r="V126" s="94"/>
      <c r="W126" s="76" t="s">
        <v>951</v>
      </c>
      <c r="AB126" s="76"/>
      <c r="AD126" s="76"/>
      <c r="AF126" s="76"/>
      <c r="AG126" s="93"/>
    </row>
    <row r="127" spans="1:33" s="65" customFormat="1" ht="12" x14ac:dyDescent="0.2">
      <c r="A127" s="106"/>
      <c r="B127" s="105"/>
      <c r="C127" s="421" t="s">
        <v>950</v>
      </c>
      <c r="D127" s="421"/>
      <c r="E127" s="421"/>
      <c r="F127" s="421"/>
      <c r="G127" s="421"/>
      <c r="H127" s="421"/>
      <c r="I127" s="421"/>
      <c r="J127" s="421"/>
      <c r="K127" s="421"/>
      <c r="L127" s="421"/>
      <c r="M127" s="421"/>
      <c r="N127" s="423"/>
      <c r="V127" s="94"/>
      <c r="W127" s="76"/>
      <c r="AB127" s="76"/>
      <c r="AC127" s="66" t="s">
        <v>950</v>
      </c>
      <c r="AD127" s="76"/>
      <c r="AF127" s="76"/>
      <c r="AG127" s="93"/>
    </row>
    <row r="128" spans="1:33" s="65" customFormat="1" ht="22.5" x14ac:dyDescent="0.2">
      <c r="A128" s="122"/>
      <c r="B128" s="83" t="s">
        <v>186</v>
      </c>
      <c r="C128" s="421" t="s">
        <v>185</v>
      </c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  <c r="V128" s="94"/>
      <c r="W128" s="76"/>
      <c r="X128" s="66" t="s">
        <v>185</v>
      </c>
      <c r="AB128" s="76"/>
      <c r="AD128" s="76"/>
      <c r="AF128" s="76"/>
      <c r="AG128" s="93"/>
    </row>
    <row r="129" spans="1:33" s="65" customFormat="1" ht="33.75" x14ac:dyDescent="0.2">
      <c r="A129" s="122"/>
      <c r="B129" s="83" t="s">
        <v>184</v>
      </c>
      <c r="C129" s="421" t="s">
        <v>841</v>
      </c>
      <c r="D129" s="421"/>
      <c r="E129" s="421"/>
      <c r="F129" s="421"/>
      <c r="G129" s="421"/>
      <c r="H129" s="421"/>
      <c r="I129" s="421"/>
      <c r="J129" s="421"/>
      <c r="K129" s="421"/>
      <c r="L129" s="421"/>
      <c r="M129" s="421"/>
      <c r="N129" s="423"/>
      <c r="V129" s="94"/>
      <c r="W129" s="76"/>
      <c r="X129" s="66" t="s">
        <v>841</v>
      </c>
      <c r="AB129" s="76"/>
      <c r="AD129" s="76"/>
      <c r="AF129" s="76"/>
      <c r="AG129" s="93"/>
    </row>
    <row r="130" spans="1:33" s="65" customFormat="1" ht="12" x14ac:dyDescent="0.2">
      <c r="A130" s="116"/>
      <c r="B130" s="83" t="s">
        <v>168</v>
      </c>
      <c r="C130" s="421" t="s">
        <v>181</v>
      </c>
      <c r="D130" s="421"/>
      <c r="E130" s="421"/>
      <c r="F130" s="98"/>
      <c r="G130" s="98"/>
      <c r="H130" s="98"/>
      <c r="I130" s="98"/>
      <c r="J130" s="115">
        <v>407.94</v>
      </c>
      <c r="K130" s="98" t="s">
        <v>182</v>
      </c>
      <c r="L130" s="115">
        <v>40.229999999999997</v>
      </c>
      <c r="M130" s="98" t="s">
        <v>176</v>
      </c>
      <c r="N130" s="114">
        <v>803</v>
      </c>
      <c r="V130" s="94"/>
      <c r="W130" s="76"/>
      <c r="Y130" s="66" t="s">
        <v>181</v>
      </c>
      <c r="AB130" s="76"/>
      <c r="AD130" s="76"/>
      <c r="AF130" s="76"/>
      <c r="AG130" s="93"/>
    </row>
    <row r="131" spans="1:33" s="65" customFormat="1" ht="12" x14ac:dyDescent="0.2">
      <c r="A131" s="116"/>
      <c r="B131" s="83" t="s">
        <v>180</v>
      </c>
      <c r="C131" s="421" t="s">
        <v>179</v>
      </c>
      <c r="D131" s="421"/>
      <c r="E131" s="421"/>
      <c r="F131" s="98"/>
      <c r="G131" s="98"/>
      <c r="H131" s="98"/>
      <c r="I131" s="98"/>
      <c r="J131" s="115">
        <v>216.83</v>
      </c>
      <c r="K131" s="98" t="s">
        <v>177</v>
      </c>
      <c r="L131" s="115">
        <v>23.24</v>
      </c>
      <c r="M131" s="98"/>
      <c r="N131" s="114"/>
      <c r="V131" s="94"/>
      <c r="W131" s="76"/>
      <c r="Y131" s="66" t="s">
        <v>179</v>
      </c>
      <c r="AB131" s="76"/>
      <c r="AD131" s="76"/>
      <c r="AF131" s="76"/>
      <c r="AG131" s="93"/>
    </row>
    <row r="132" spans="1:33" s="65" customFormat="1" ht="12" x14ac:dyDescent="0.2">
      <c r="A132" s="116"/>
      <c r="B132" s="83" t="s">
        <v>178</v>
      </c>
      <c r="C132" s="421" t="s">
        <v>175</v>
      </c>
      <c r="D132" s="421"/>
      <c r="E132" s="421"/>
      <c r="F132" s="98"/>
      <c r="G132" s="98"/>
      <c r="H132" s="98"/>
      <c r="I132" s="98"/>
      <c r="J132" s="115">
        <v>9.0500000000000007</v>
      </c>
      <c r="K132" s="98" t="s">
        <v>177</v>
      </c>
      <c r="L132" s="115">
        <v>0.97</v>
      </c>
      <c r="M132" s="98" t="s">
        <v>176</v>
      </c>
      <c r="N132" s="114">
        <v>19</v>
      </c>
      <c r="V132" s="94"/>
      <c r="W132" s="76"/>
      <c r="Y132" s="66" t="s">
        <v>175</v>
      </c>
      <c r="AB132" s="76"/>
      <c r="AD132" s="76"/>
      <c r="AF132" s="76"/>
      <c r="AG132" s="93"/>
    </row>
    <row r="133" spans="1:33" s="65" customFormat="1" ht="12" x14ac:dyDescent="0.2">
      <c r="A133" s="116"/>
      <c r="B133" s="83" t="s">
        <v>174</v>
      </c>
      <c r="C133" s="421" t="s">
        <v>173</v>
      </c>
      <c r="D133" s="421"/>
      <c r="E133" s="421"/>
      <c r="F133" s="98"/>
      <c r="G133" s="98"/>
      <c r="H133" s="98"/>
      <c r="I133" s="98"/>
      <c r="J133" s="115">
        <v>13786.86</v>
      </c>
      <c r="K133" s="98"/>
      <c r="L133" s="115">
        <v>985.21</v>
      </c>
      <c r="M133" s="98"/>
      <c r="N133" s="114"/>
      <c r="V133" s="94"/>
      <c r="W133" s="76"/>
      <c r="Y133" s="66" t="s">
        <v>173</v>
      </c>
      <c r="AB133" s="76"/>
      <c r="AD133" s="76"/>
      <c r="AF133" s="76"/>
      <c r="AG133" s="93"/>
    </row>
    <row r="134" spans="1:33" s="65" customFormat="1" ht="12" x14ac:dyDescent="0.2">
      <c r="A134" s="116"/>
      <c r="B134" s="83"/>
      <c r="C134" s="421" t="s">
        <v>163</v>
      </c>
      <c r="D134" s="421"/>
      <c r="E134" s="421"/>
      <c r="F134" s="98" t="s">
        <v>162</v>
      </c>
      <c r="G134" s="98" t="s">
        <v>949</v>
      </c>
      <c r="H134" s="98" t="s">
        <v>165</v>
      </c>
      <c r="I134" s="98" t="s">
        <v>948</v>
      </c>
      <c r="J134" s="115"/>
      <c r="K134" s="98"/>
      <c r="L134" s="115"/>
      <c r="M134" s="98"/>
      <c r="N134" s="114"/>
      <c r="V134" s="94"/>
      <c r="W134" s="76"/>
      <c r="Z134" s="66" t="s">
        <v>163</v>
      </c>
      <c r="AB134" s="76"/>
      <c r="AD134" s="76"/>
      <c r="AF134" s="76"/>
      <c r="AG134" s="93"/>
    </row>
    <row r="135" spans="1:33" s="65" customFormat="1" ht="12" x14ac:dyDescent="0.2">
      <c r="A135" s="116"/>
      <c r="B135" s="83"/>
      <c r="C135" s="421" t="s">
        <v>158</v>
      </c>
      <c r="D135" s="421"/>
      <c r="E135" s="421"/>
      <c r="F135" s="98" t="s">
        <v>162</v>
      </c>
      <c r="G135" s="98" t="s">
        <v>947</v>
      </c>
      <c r="H135" s="98" t="s">
        <v>177</v>
      </c>
      <c r="I135" s="98" t="s">
        <v>946</v>
      </c>
      <c r="J135" s="115"/>
      <c r="K135" s="98"/>
      <c r="L135" s="115"/>
      <c r="M135" s="98"/>
      <c r="N135" s="114"/>
      <c r="V135" s="94"/>
      <c r="W135" s="76"/>
      <c r="Z135" s="66" t="s">
        <v>158</v>
      </c>
      <c r="AB135" s="76"/>
      <c r="AD135" s="76"/>
      <c r="AF135" s="76"/>
      <c r="AG135" s="93"/>
    </row>
    <row r="136" spans="1:33" s="65" customFormat="1" ht="12" x14ac:dyDescent="0.2">
      <c r="A136" s="116"/>
      <c r="B136" s="83"/>
      <c r="C136" s="429" t="s">
        <v>157</v>
      </c>
      <c r="D136" s="429"/>
      <c r="E136" s="429"/>
      <c r="F136" s="113"/>
      <c r="G136" s="113"/>
      <c r="H136" s="113"/>
      <c r="I136" s="113"/>
      <c r="J136" s="118">
        <v>14411.63</v>
      </c>
      <c r="K136" s="113"/>
      <c r="L136" s="118">
        <v>1048.68</v>
      </c>
      <c r="M136" s="113"/>
      <c r="N136" s="117"/>
      <c r="V136" s="94"/>
      <c r="W136" s="76"/>
      <c r="AA136" s="66" t="s">
        <v>157</v>
      </c>
      <c r="AB136" s="76"/>
      <c r="AD136" s="76"/>
      <c r="AF136" s="76"/>
      <c r="AG136" s="93"/>
    </row>
    <row r="137" spans="1:33" s="65" customFormat="1" ht="12" x14ac:dyDescent="0.2">
      <c r="A137" s="116"/>
      <c r="B137" s="83"/>
      <c r="C137" s="421" t="s">
        <v>156</v>
      </c>
      <c r="D137" s="421"/>
      <c r="E137" s="421"/>
      <c r="F137" s="98"/>
      <c r="G137" s="98"/>
      <c r="H137" s="98"/>
      <c r="I137" s="98"/>
      <c r="J137" s="115"/>
      <c r="K137" s="98"/>
      <c r="L137" s="115">
        <v>41.2</v>
      </c>
      <c r="M137" s="98"/>
      <c r="N137" s="114">
        <v>822</v>
      </c>
      <c r="V137" s="94"/>
      <c r="W137" s="76"/>
      <c r="Z137" s="66" t="s">
        <v>156</v>
      </c>
      <c r="AB137" s="76"/>
      <c r="AD137" s="76"/>
      <c r="AF137" s="76"/>
      <c r="AG137" s="93"/>
    </row>
    <row r="138" spans="1:33" s="65" customFormat="1" ht="33.75" x14ac:dyDescent="0.2">
      <c r="A138" s="116"/>
      <c r="B138" s="83" t="s">
        <v>393</v>
      </c>
      <c r="C138" s="421" t="s">
        <v>390</v>
      </c>
      <c r="D138" s="421"/>
      <c r="E138" s="421"/>
      <c r="F138" s="98" t="s">
        <v>149</v>
      </c>
      <c r="G138" s="98" t="s">
        <v>392</v>
      </c>
      <c r="H138" s="98" t="s">
        <v>153</v>
      </c>
      <c r="I138" s="98" t="s">
        <v>391</v>
      </c>
      <c r="J138" s="115"/>
      <c r="K138" s="98"/>
      <c r="L138" s="115">
        <v>40.79</v>
      </c>
      <c r="M138" s="98"/>
      <c r="N138" s="114">
        <v>814</v>
      </c>
      <c r="V138" s="94"/>
      <c r="W138" s="76"/>
      <c r="Z138" s="66" t="s">
        <v>390</v>
      </c>
      <c r="AB138" s="76"/>
      <c r="AD138" s="76"/>
      <c r="AF138" s="76"/>
      <c r="AG138" s="93"/>
    </row>
    <row r="139" spans="1:33" s="65" customFormat="1" ht="33.75" x14ac:dyDescent="0.2">
      <c r="A139" s="116"/>
      <c r="B139" s="83" t="s">
        <v>389</v>
      </c>
      <c r="C139" s="421" t="s">
        <v>387</v>
      </c>
      <c r="D139" s="421"/>
      <c r="E139" s="421"/>
      <c r="F139" s="98" t="s">
        <v>149</v>
      </c>
      <c r="G139" s="98" t="s">
        <v>278</v>
      </c>
      <c r="H139" s="98" t="s">
        <v>147</v>
      </c>
      <c r="I139" s="98" t="s">
        <v>388</v>
      </c>
      <c r="J139" s="115"/>
      <c r="K139" s="98"/>
      <c r="L139" s="115">
        <v>24.16</v>
      </c>
      <c r="M139" s="98"/>
      <c r="N139" s="114">
        <v>482</v>
      </c>
      <c r="V139" s="94"/>
      <c r="W139" s="76"/>
      <c r="Z139" s="66" t="s">
        <v>387</v>
      </c>
      <c r="AB139" s="76"/>
      <c r="AD139" s="76"/>
      <c r="AF139" s="76"/>
      <c r="AG139" s="93"/>
    </row>
    <row r="140" spans="1:33" s="65" customFormat="1" ht="12" x14ac:dyDescent="0.2">
      <c r="A140" s="112"/>
      <c r="B140" s="74"/>
      <c r="C140" s="422" t="s">
        <v>144</v>
      </c>
      <c r="D140" s="422"/>
      <c r="E140" s="422"/>
      <c r="F140" s="101"/>
      <c r="G140" s="101"/>
      <c r="H140" s="101"/>
      <c r="I140" s="101"/>
      <c r="J140" s="102"/>
      <c r="K140" s="101"/>
      <c r="L140" s="102">
        <v>1113.6300000000001</v>
      </c>
      <c r="M140" s="113"/>
      <c r="N140" s="100"/>
      <c r="V140" s="94"/>
      <c r="W140" s="76"/>
      <c r="AB140" s="76" t="s">
        <v>144</v>
      </c>
      <c r="AD140" s="76"/>
      <c r="AF140" s="76"/>
      <c r="AG140" s="93"/>
    </row>
    <row r="141" spans="1:33" s="65" customFormat="1" ht="56.25" x14ac:dyDescent="0.2">
      <c r="A141" s="104" t="s">
        <v>748</v>
      </c>
      <c r="B141" s="103" t="s">
        <v>945</v>
      </c>
      <c r="C141" s="422" t="s">
        <v>944</v>
      </c>
      <c r="D141" s="422"/>
      <c r="E141" s="422"/>
      <c r="F141" s="101" t="s">
        <v>845</v>
      </c>
      <c r="G141" s="101"/>
      <c r="H141" s="101"/>
      <c r="I141" s="101" t="s">
        <v>939</v>
      </c>
      <c r="J141" s="102"/>
      <c r="K141" s="101"/>
      <c r="L141" s="102"/>
      <c r="M141" s="101"/>
      <c r="N141" s="100"/>
      <c r="V141" s="94"/>
      <c r="W141" s="76" t="s">
        <v>944</v>
      </c>
      <c r="AB141" s="76"/>
      <c r="AD141" s="76"/>
      <c r="AF141" s="76"/>
      <c r="AG141" s="93"/>
    </row>
    <row r="142" spans="1:33" s="65" customFormat="1" ht="12" x14ac:dyDescent="0.2">
      <c r="A142" s="106"/>
      <c r="B142" s="105"/>
      <c r="C142" s="421" t="s">
        <v>937</v>
      </c>
      <c r="D142" s="421"/>
      <c r="E142" s="421"/>
      <c r="F142" s="421"/>
      <c r="G142" s="421"/>
      <c r="H142" s="421"/>
      <c r="I142" s="421"/>
      <c r="J142" s="421"/>
      <c r="K142" s="421"/>
      <c r="L142" s="421"/>
      <c r="M142" s="421"/>
      <c r="N142" s="423"/>
      <c r="V142" s="94"/>
      <c r="W142" s="76"/>
      <c r="AB142" s="76"/>
      <c r="AC142" s="66" t="s">
        <v>937</v>
      </c>
      <c r="AD142" s="76"/>
      <c r="AF142" s="76"/>
      <c r="AG142" s="93"/>
    </row>
    <row r="143" spans="1:33" s="65" customFormat="1" ht="22.5" x14ac:dyDescent="0.2">
      <c r="A143" s="122"/>
      <c r="B143" s="83" t="s">
        <v>186</v>
      </c>
      <c r="C143" s="421" t="s">
        <v>185</v>
      </c>
      <c r="D143" s="421"/>
      <c r="E143" s="421"/>
      <c r="F143" s="421"/>
      <c r="G143" s="421"/>
      <c r="H143" s="421"/>
      <c r="I143" s="421"/>
      <c r="J143" s="421"/>
      <c r="K143" s="421"/>
      <c r="L143" s="421"/>
      <c r="M143" s="421"/>
      <c r="N143" s="423"/>
      <c r="V143" s="94"/>
      <c r="W143" s="76"/>
      <c r="X143" s="66" t="s">
        <v>185</v>
      </c>
      <c r="AB143" s="76"/>
      <c r="AD143" s="76"/>
      <c r="AF143" s="76"/>
      <c r="AG143" s="93"/>
    </row>
    <row r="144" spans="1:33" s="65" customFormat="1" ht="33.75" x14ac:dyDescent="0.2">
      <c r="A144" s="122"/>
      <c r="B144" s="83" t="s">
        <v>184</v>
      </c>
      <c r="C144" s="421" t="s">
        <v>841</v>
      </c>
      <c r="D144" s="421"/>
      <c r="E144" s="421"/>
      <c r="F144" s="421"/>
      <c r="G144" s="421"/>
      <c r="H144" s="421"/>
      <c r="I144" s="421"/>
      <c r="J144" s="421"/>
      <c r="K144" s="421"/>
      <c r="L144" s="421"/>
      <c r="M144" s="421"/>
      <c r="N144" s="423"/>
      <c r="V144" s="94"/>
      <c r="W144" s="76"/>
      <c r="X144" s="66" t="s">
        <v>841</v>
      </c>
      <c r="AB144" s="76"/>
      <c r="AD144" s="76"/>
      <c r="AF144" s="76"/>
      <c r="AG144" s="93"/>
    </row>
    <row r="145" spans="1:33" s="65" customFormat="1" ht="12" x14ac:dyDescent="0.2">
      <c r="A145" s="116"/>
      <c r="B145" s="83" t="s">
        <v>168</v>
      </c>
      <c r="C145" s="421" t="s">
        <v>181</v>
      </c>
      <c r="D145" s="421"/>
      <c r="E145" s="421"/>
      <c r="F145" s="98"/>
      <c r="G145" s="98"/>
      <c r="H145" s="98"/>
      <c r="I145" s="98"/>
      <c r="J145" s="115">
        <v>41.71</v>
      </c>
      <c r="K145" s="98" t="s">
        <v>182</v>
      </c>
      <c r="L145" s="115">
        <v>2.0699999999999998</v>
      </c>
      <c r="M145" s="98" t="s">
        <v>176</v>
      </c>
      <c r="N145" s="114">
        <v>41</v>
      </c>
      <c r="V145" s="94"/>
      <c r="W145" s="76"/>
      <c r="Y145" s="66" t="s">
        <v>181</v>
      </c>
      <c r="AB145" s="76"/>
      <c r="AD145" s="76"/>
      <c r="AF145" s="76"/>
      <c r="AG145" s="93"/>
    </row>
    <row r="146" spans="1:33" s="65" customFormat="1" ht="12" x14ac:dyDescent="0.2">
      <c r="A146" s="116"/>
      <c r="B146" s="83" t="s">
        <v>180</v>
      </c>
      <c r="C146" s="421" t="s">
        <v>179</v>
      </c>
      <c r="D146" s="421"/>
      <c r="E146" s="421"/>
      <c r="F146" s="98"/>
      <c r="G146" s="98"/>
      <c r="H146" s="98"/>
      <c r="I146" s="98"/>
      <c r="J146" s="115">
        <v>12.14</v>
      </c>
      <c r="K146" s="98" t="s">
        <v>177</v>
      </c>
      <c r="L146" s="115">
        <v>0.66</v>
      </c>
      <c r="M146" s="98"/>
      <c r="N146" s="114"/>
      <c r="V146" s="94"/>
      <c r="W146" s="76"/>
      <c r="Y146" s="66" t="s">
        <v>179</v>
      </c>
      <c r="AB146" s="76"/>
      <c r="AD146" s="76"/>
      <c r="AF146" s="76"/>
      <c r="AG146" s="93"/>
    </row>
    <row r="147" spans="1:33" s="65" customFormat="1" ht="12" x14ac:dyDescent="0.2">
      <c r="A147" s="116"/>
      <c r="B147" s="83" t="s">
        <v>178</v>
      </c>
      <c r="C147" s="421" t="s">
        <v>175</v>
      </c>
      <c r="D147" s="421"/>
      <c r="E147" s="421"/>
      <c r="F147" s="98"/>
      <c r="G147" s="98"/>
      <c r="H147" s="98"/>
      <c r="I147" s="98"/>
      <c r="J147" s="115">
        <v>0.1</v>
      </c>
      <c r="K147" s="98" t="s">
        <v>177</v>
      </c>
      <c r="L147" s="115">
        <v>0.01</v>
      </c>
      <c r="M147" s="98" t="s">
        <v>176</v>
      </c>
      <c r="N147" s="114"/>
      <c r="V147" s="94"/>
      <c r="W147" s="76"/>
      <c r="Y147" s="66" t="s">
        <v>175</v>
      </c>
      <c r="AB147" s="76"/>
      <c r="AD147" s="76"/>
      <c r="AF147" s="76"/>
      <c r="AG147" s="93"/>
    </row>
    <row r="148" spans="1:33" s="65" customFormat="1" ht="12" x14ac:dyDescent="0.2">
      <c r="A148" s="116"/>
      <c r="B148" s="83" t="s">
        <v>174</v>
      </c>
      <c r="C148" s="421" t="s">
        <v>173</v>
      </c>
      <c r="D148" s="421"/>
      <c r="E148" s="421"/>
      <c r="F148" s="98"/>
      <c r="G148" s="98"/>
      <c r="H148" s="98"/>
      <c r="I148" s="98"/>
      <c r="J148" s="115">
        <v>1211.56</v>
      </c>
      <c r="K148" s="98"/>
      <c r="L148" s="115">
        <v>43.62</v>
      </c>
      <c r="M148" s="98"/>
      <c r="N148" s="114"/>
      <c r="V148" s="94"/>
      <c r="W148" s="76"/>
      <c r="Y148" s="66" t="s">
        <v>173</v>
      </c>
      <c r="AB148" s="76"/>
      <c r="AD148" s="76"/>
      <c r="AF148" s="76"/>
      <c r="AG148" s="93"/>
    </row>
    <row r="149" spans="1:33" s="65" customFormat="1" ht="12" x14ac:dyDescent="0.2">
      <c r="A149" s="116"/>
      <c r="B149" s="83"/>
      <c r="C149" s="421" t="s">
        <v>163</v>
      </c>
      <c r="D149" s="421"/>
      <c r="E149" s="421"/>
      <c r="F149" s="98" t="s">
        <v>162</v>
      </c>
      <c r="G149" s="98" t="s">
        <v>943</v>
      </c>
      <c r="H149" s="98" t="s">
        <v>165</v>
      </c>
      <c r="I149" s="98" t="s">
        <v>942</v>
      </c>
      <c r="J149" s="115"/>
      <c r="K149" s="98"/>
      <c r="L149" s="115"/>
      <c r="M149" s="98"/>
      <c r="N149" s="114"/>
      <c r="V149" s="94"/>
      <c r="W149" s="76"/>
      <c r="Z149" s="66" t="s">
        <v>163</v>
      </c>
      <c r="AB149" s="76"/>
      <c r="AD149" s="76"/>
      <c r="AF149" s="76"/>
      <c r="AG149" s="93"/>
    </row>
    <row r="150" spans="1:33" s="65" customFormat="1" ht="12" x14ac:dyDescent="0.2">
      <c r="A150" s="116"/>
      <c r="B150" s="83"/>
      <c r="C150" s="421" t="s">
        <v>158</v>
      </c>
      <c r="D150" s="421"/>
      <c r="E150" s="421"/>
      <c r="F150" s="98" t="s">
        <v>162</v>
      </c>
      <c r="G150" s="98" t="s">
        <v>627</v>
      </c>
      <c r="H150" s="98" t="s">
        <v>177</v>
      </c>
      <c r="I150" s="98" t="s">
        <v>941</v>
      </c>
      <c r="J150" s="115"/>
      <c r="K150" s="98"/>
      <c r="L150" s="115"/>
      <c r="M150" s="98"/>
      <c r="N150" s="114"/>
      <c r="V150" s="94"/>
      <c r="W150" s="76"/>
      <c r="Z150" s="66" t="s">
        <v>158</v>
      </c>
      <c r="AB150" s="76"/>
      <c r="AD150" s="76"/>
      <c r="AF150" s="76"/>
      <c r="AG150" s="93"/>
    </row>
    <row r="151" spans="1:33" s="65" customFormat="1" ht="12" x14ac:dyDescent="0.2">
      <c r="A151" s="116"/>
      <c r="B151" s="83"/>
      <c r="C151" s="429" t="s">
        <v>157</v>
      </c>
      <c r="D151" s="429"/>
      <c r="E151" s="429"/>
      <c r="F151" s="113"/>
      <c r="G151" s="113"/>
      <c r="H151" s="113"/>
      <c r="I151" s="113"/>
      <c r="J151" s="118">
        <v>1265.4100000000001</v>
      </c>
      <c r="K151" s="113"/>
      <c r="L151" s="118">
        <v>46.35</v>
      </c>
      <c r="M151" s="113"/>
      <c r="N151" s="117"/>
      <c r="V151" s="94"/>
      <c r="W151" s="76"/>
      <c r="AA151" s="66" t="s">
        <v>157</v>
      </c>
      <c r="AB151" s="76"/>
      <c r="AD151" s="76"/>
      <c r="AF151" s="76"/>
      <c r="AG151" s="93"/>
    </row>
    <row r="152" spans="1:33" s="65" customFormat="1" ht="12" x14ac:dyDescent="0.2">
      <c r="A152" s="116"/>
      <c r="B152" s="83"/>
      <c r="C152" s="421" t="s">
        <v>156</v>
      </c>
      <c r="D152" s="421"/>
      <c r="E152" s="421"/>
      <c r="F152" s="98"/>
      <c r="G152" s="98"/>
      <c r="H152" s="98"/>
      <c r="I152" s="98"/>
      <c r="J152" s="115"/>
      <c r="K152" s="98"/>
      <c r="L152" s="115">
        <v>2.08</v>
      </c>
      <c r="M152" s="98"/>
      <c r="N152" s="114">
        <v>41</v>
      </c>
      <c r="V152" s="94"/>
      <c r="W152" s="76"/>
      <c r="Z152" s="66" t="s">
        <v>156</v>
      </c>
      <c r="AB152" s="76"/>
      <c r="AD152" s="76"/>
      <c r="AF152" s="76"/>
      <c r="AG152" s="93"/>
    </row>
    <row r="153" spans="1:33" s="65" customFormat="1" ht="33.75" x14ac:dyDescent="0.2">
      <c r="A153" s="116"/>
      <c r="B153" s="83" t="s">
        <v>870</v>
      </c>
      <c r="C153" s="421" t="s">
        <v>868</v>
      </c>
      <c r="D153" s="421"/>
      <c r="E153" s="421"/>
      <c r="F153" s="98" t="s">
        <v>149</v>
      </c>
      <c r="G153" s="98" t="s">
        <v>265</v>
      </c>
      <c r="H153" s="98" t="s">
        <v>153</v>
      </c>
      <c r="I153" s="98" t="s">
        <v>869</v>
      </c>
      <c r="J153" s="115"/>
      <c r="K153" s="98"/>
      <c r="L153" s="115">
        <v>1.76</v>
      </c>
      <c r="M153" s="98"/>
      <c r="N153" s="114">
        <v>35</v>
      </c>
      <c r="V153" s="94"/>
      <c r="W153" s="76"/>
      <c r="Z153" s="66" t="s">
        <v>868</v>
      </c>
      <c r="AB153" s="76"/>
      <c r="AD153" s="76"/>
      <c r="AF153" s="76"/>
      <c r="AG153" s="93"/>
    </row>
    <row r="154" spans="1:33" s="65" customFormat="1" ht="33.75" x14ac:dyDescent="0.2">
      <c r="A154" s="116"/>
      <c r="B154" s="83" t="s">
        <v>867</v>
      </c>
      <c r="C154" s="421" t="s">
        <v>865</v>
      </c>
      <c r="D154" s="421"/>
      <c r="E154" s="421"/>
      <c r="F154" s="98" t="s">
        <v>149</v>
      </c>
      <c r="G154" s="98" t="s">
        <v>374</v>
      </c>
      <c r="H154" s="98" t="s">
        <v>147</v>
      </c>
      <c r="I154" s="98" t="s">
        <v>866</v>
      </c>
      <c r="J154" s="115"/>
      <c r="K154" s="98"/>
      <c r="L154" s="115">
        <v>0.9</v>
      </c>
      <c r="M154" s="98"/>
      <c r="N154" s="114">
        <v>18</v>
      </c>
      <c r="V154" s="94"/>
      <c r="W154" s="76"/>
      <c r="Z154" s="66" t="s">
        <v>865</v>
      </c>
      <c r="AB154" s="76"/>
      <c r="AD154" s="76"/>
      <c r="AF154" s="76"/>
      <c r="AG154" s="93"/>
    </row>
    <row r="155" spans="1:33" s="65" customFormat="1" ht="12" x14ac:dyDescent="0.2">
      <c r="A155" s="112"/>
      <c r="B155" s="74"/>
      <c r="C155" s="422" t="s">
        <v>144</v>
      </c>
      <c r="D155" s="422"/>
      <c r="E155" s="422"/>
      <c r="F155" s="101"/>
      <c r="G155" s="101"/>
      <c r="H155" s="101"/>
      <c r="I155" s="101"/>
      <c r="J155" s="102"/>
      <c r="K155" s="101"/>
      <c r="L155" s="102">
        <v>49.01</v>
      </c>
      <c r="M155" s="113"/>
      <c r="N155" s="100"/>
      <c r="V155" s="94"/>
      <c r="W155" s="76"/>
      <c r="AB155" s="76" t="s">
        <v>144</v>
      </c>
      <c r="AD155" s="76"/>
      <c r="AF155" s="76"/>
      <c r="AG155" s="93"/>
    </row>
    <row r="156" spans="1:33" s="65" customFormat="1" ht="56.25" x14ac:dyDescent="0.2">
      <c r="A156" s="104" t="s">
        <v>741</v>
      </c>
      <c r="B156" s="103" t="s">
        <v>940</v>
      </c>
      <c r="C156" s="422" t="s">
        <v>938</v>
      </c>
      <c r="D156" s="422"/>
      <c r="E156" s="422"/>
      <c r="F156" s="101" t="s">
        <v>845</v>
      </c>
      <c r="G156" s="101"/>
      <c r="H156" s="101"/>
      <c r="I156" s="101" t="s">
        <v>939</v>
      </c>
      <c r="J156" s="102"/>
      <c r="K156" s="101"/>
      <c r="L156" s="102"/>
      <c r="M156" s="101"/>
      <c r="N156" s="100"/>
      <c r="V156" s="94"/>
      <c r="W156" s="76" t="s">
        <v>938</v>
      </c>
      <c r="AB156" s="76"/>
      <c r="AD156" s="76"/>
      <c r="AF156" s="76"/>
      <c r="AG156" s="93"/>
    </row>
    <row r="157" spans="1:33" s="65" customFormat="1" ht="12" x14ac:dyDescent="0.2">
      <c r="A157" s="106"/>
      <c r="B157" s="105"/>
      <c r="C157" s="421" t="s">
        <v>937</v>
      </c>
      <c r="D157" s="421"/>
      <c r="E157" s="421"/>
      <c r="F157" s="421"/>
      <c r="G157" s="421"/>
      <c r="H157" s="421"/>
      <c r="I157" s="421"/>
      <c r="J157" s="421"/>
      <c r="K157" s="421"/>
      <c r="L157" s="421"/>
      <c r="M157" s="421"/>
      <c r="N157" s="423"/>
      <c r="V157" s="94"/>
      <c r="W157" s="76"/>
      <c r="AB157" s="76"/>
      <c r="AC157" s="66" t="s">
        <v>937</v>
      </c>
      <c r="AD157" s="76"/>
      <c r="AF157" s="76"/>
      <c r="AG157" s="93"/>
    </row>
    <row r="158" spans="1:33" s="65" customFormat="1" ht="22.5" x14ac:dyDescent="0.2">
      <c r="A158" s="122"/>
      <c r="B158" s="83" t="s">
        <v>186</v>
      </c>
      <c r="C158" s="421" t="s">
        <v>185</v>
      </c>
      <c r="D158" s="421"/>
      <c r="E158" s="421"/>
      <c r="F158" s="421"/>
      <c r="G158" s="421"/>
      <c r="H158" s="421"/>
      <c r="I158" s="421"/>
      <c r="J158" s="421"/>
      <c r="K158" s="421"/>
      <c r="L158" s="421"/>
      <c r="M158" s="421"/>
      <c r="N158" s="423"/>
      <c r="V158" s="94"/>
      <c r="W158" s="76"/>
      <c r="X158" s="66" t="s">
        <v>185</v>
      </c>
      <c r="AB158" s="76"/>
      <c r="AD158" s="76"/>
      <c r="AF158" s="76"/>
      <c r="AG158" s="93"/>
    </row>
    <row r="159" spans="1:33" s="65" customFormat="1" ht="33.75" x14ac:dyDescent="0.2">
      <c r="A159" s="122"/>
      <c r="B159" s="83" t="s">
        <v>184</v>
      </c>
      <c r="C159" s="421" t="s">
        <v>841</v>
      </c>
      <c r="D159" s="421"/>
      <c r="E159" s="421"/>
      <c r="F159" s="421"/>
      <c r="G159" s="421"/>
      <c r="H159" s="421"/>
      <c r="I159" s="421"/>
      <c r="J159" s="421"/>
      <c r="K159" s="421"/>
      <c r="L159" s="421"/>
      <c r="M159" s="421"/>
      <c r="N159" s="423"/>
      <c r="V159" s="94"/>
      <c r="W159" s="76"/>
      <c r="X159" s="66" t="s">
        <v>841</v>
      </c>
      <c r="AB159" s="76"/>
      <c r="AD159" s="76"/>
      <c r="AF159" s="76"/>
      <c r="AG159" s="93"/>
    </row>
    <row r="160" spans="1:33" s="65" customFormat="1" ht="12" x14ac:dyDescent="0.2">
      <c r="A160" s="116"/>
      <c r="B160" s="83" t="s">
        <v>168</v>
      </c>
      <c r="C160" s="421" t="s">
        <v>181</v>
      </c>
      <c r="D160" s="421"/>
      <c r="E160" s="421"/>
      <c r="F160" s="98"/>
      <c r="G160" s="98"/>
      <c r="H160" s="98"/>
      <c r="I160" s="98"/>
      <c r="J160" s="115">
        <v>936.68</v>
      </c>
      <c r="K160" s="98" t="s">
        <v>182</v>
      </c>
      <c r="L160" s="115">
        <v>46.53</v>
      </c>
      <c r="M160" s="98" t="s">
        <v>176</v>
      </c>
      <c r="N160" s="114">
        <v>928</v>
      </c>
      <c r="V160" s="94"/>
      <c r="W160" s="76"/>
      <c r="Y160" s="66" t="s">
        <v>181</v>
      </c>
      <c r="AB160" s="76"/>
      <c r="AD160" s="76"/>
      <c r="AF160" s="76"/>
      <c r="AG160" s="93"/>
    </row>
    <row r="161" spans="1:33" s="65" customFormat="1" ht="12" x14ac:dyDescent="0.2">
      <c r="A161" s="116"/>
      <c r="B161" s="83" t="s">
        <v>180</v>
      </c>
      <c r="C161" s="421" t="s">
        <v>179</v>
      </c>
      <c r="D161" s="421"/>
      <c r="E161" s="421"/>
      <c r="F161" s="98"/>
      <c r="G161" s="98"/>
      <c r="H161" s="98"/>
      <c r="I161" s="98"/>
      <c r="J161" s="115">
        <v>253.46</v>
      </c>
      <c r="K161" s="98" t="s">
        <v>177</v>
      </c>
      <c r="L161" s="115">
        <v>13.69</v>
      </c>
      <c r="M161" s="98"/>
      <c r="N161" s="114"/>
      <c r="V161" s="94"/>
      <c r="W161" s="76"/>
      <c r="Y161" s="66" t="s">
        <v>179</v>
      </c>
      <c r="AB161" s="76"/>
      <c r="AD161" s="76"/>
      <c r="AF161" s="76"/>
      <c r="AG161" s="93"/>
    </row>
    <row r="162" spans="1:33" s="65" customFormat="1" ht="12" x14ac:dyDescent="0.2">
      <c r="A162" s="116"/>
      <c r="B162" s="83" t="s">
        <v>178</v>
      </c>
      <c r="C162" s="421" t="s">
        <v>175</v>
      </c>
      <c r="D162" s="421"/>
      <c r="E162" s="421"/>
      <c r="F162" s="98"/>
      <c r="G162" s="98"/>
      <c r="H162" s="98"/>
      <c r="I162" s="98"/>
      <c r="J162" s="115">
        <v>8.9</v>
      </c>
      <c r="K162" s="98" t="s">
        <v>177</v>
      </c>
      <c r="L162" s="115">
        <v>0.48</v>
      </c>
      <c r="M162" s="98" t="s">
        <v>176</v>
      </c>
      <c r="N162" s="114">
        <v>10</v>
      </c>
      <c r="V162" s="94"/>
      <c r="W162" s="76"/>
      <c r="Y162" s="66" t="s">
        <v>175</v>
      </c>
      <c r="AB162" s="76"/>
      <c r="AD162" s="76"/>
      <c r="AF162" s="76"/>
      <c r="AG162" s="93"/>
    </row>
    <row r="163" spans="1:33" s="65" customFormat="1" ht="12" x14ac:dyDescent="0.2">
      <c r="A163" s="116"/>
      <c r="B163" s="83" t="s">
        <v>174</v>
      </c>
      <c r="C163" s="421" t="s">
        <v>173</v>
      </c>
      <c r="D163" s="421"/>
      <c r="E163" s="421"/>
      <c r="F163" s="98"/>
      <c r="G163" s="98"/>
      <c r="H163" s="98"/>
      <c r="I163" s="98"/>
      <c r="J163" s="115">
        <v>27507.61</v>
      </c>
      <c r="K163" s="98"/>
      <c r="L163" s="115">
        <v>990.27</v>
      </c>
      <c r="M163" s="98"/>
      <c r="N163" s="114"/>
      <c r="V163" s="94"/>
      <c r="W163" s="76"/>
      <c r="Y163" s="66" t="s">
        <v>173</v>
      </c>
      <c r="AB163" s="76"/>
      <c r="AD163" s="76"/>
      <c r="AF163" s="76"/>
      <c r="AG163" s="93"/>
    </row>
    <row r="164" spans="1:33" s="65" customFormat="1" ht="12" x14ac:dyDescent="0.2">
      <c r="A164" s="116"/>
      <c r="B164" s="83"/>
      <c r="C164" s="421" t="s">
        <v>163</v>
      </c>
      <c r="D164" s="421"/>
      <c r="E164" s="421"/>
      <c r="F164" s="98" t="s">
        <v>162</v>
      </c>
      <c r="G164" s="98" t="s">
        <v>936</v>
      </c>
      <c r="H164" s="98" t="s">
        <v>165</v>
      </c>
      <c r="I164" s="98" t="s">
        <v>935</v>
      </c>
      <c r="J164" s="115"/>
      <c r="K164" s="98"/>
      <c r="L164" s="115"/>
      <c r="M164" s="98"/>
      <c r="N164" s="114"/>
      <c r="V164" s="94"/>
      <c r="W164" s="76"/>
      <c r="Z164" s="66" t="s">
        <v>163</v>
      </c>
      <c r="AB164" s="76"/>
      <c r="AD164" s="76"/>
      <c r="AF164" s="76"/>
      <c r="AG164" s="93"/>
    </row>
    <row r="165" spans="1:33" s="65" customFormat="1" ht="12" x14ac:dyDescent="0.2">
      <c r="A165" s="116"/>
      <c r="B165" s="83"/>
      <c r="C165" s="421" t="s">
        <v>158</v>
      </c>
      <c r="D165" s="421"/>
      <c r="E165" s="421"/>
      <c r="F165" s="98" t="s">
        <v>162</v>
      </c>
      <c r="G165" s="98" t="s">
        <v>934</v>
      </c>
      <c r="H165" s="98" t="s">
        <v>177</v>
      </c>
      <c r="I165" s="98" t="s">
        <v>933</v>
      </c>
      <c r="J165" s="115"/>
      <c r="K165" s="98"/>
      <c r="L165" s="115"/>
      <c r="M165" s="98"/>
      <c r="N165" s="114"/>
      <c r="V165" s="94"/>
      <c r="W165" s="76"/>
      <c r="Z165" s="66" t="s">
        <v>158</v>
      </c>
      <c r="AB165" s="76"/>
      <c r="AD165" s="76"/>
      <c r="AF165" s="76"/>
      <c r="AG165" s="93"/>
    </row>
    <row r="166" spans="1:33" s="65" customFormat="1" ht="12" x14ac:dyDescent="0.2">
      <c r="A166" s="116"/>
      <c r="B166" s="83"/>
      <c r="C166" s="429" t="s">
        <v>157</v>
      </c>
      <c r="D166" s="429"/>
      <c r="E166" s="429"/>
      <c r="F166" s="113"/>
      <c r="G166" s="113"/>
      <c r="H166" s="113"/>
      <c r="I166" s="113"/>
      <c r="J166" s="118">
        <v>28697.75</v>
      </c>
      <c r="K166" s="113"/>
      <c r="L166" s="118">
        <v>1050.49</v>
      </c>
      <c r="M166" s="113"/>
      <c r="N166" s="117"/>
      <c r="V166" s="94"/>
      <c r="W166" s="76"/>
      <c r="AA166" s="66" t="s">
        <v>157</v>
      </c>
      <c r="AB166" s="76"/>
      <c r="AD166" s="76"/>
      <c r="AF166" s="76"/>
      <c r="AG166" s="93"/>
    </row>
    <row r="167" spans="1:33" s="65" customFormat="1" ht="12" x14ac:dyDescent="0.2">
      <c r="A167" s="116"/>
      <c r="B167" s="83"/>
      <c r="C167" s="421" t="s">
        <v>156</v>
      </c>
      <c r="D167" s="421"/>
      <c r="E167" s="421"/>
      <c r="F167" s="98"/>
      <c r="G167" s="98"/>
      <c r="H167" s="98"/>
      <c r="I167" s="98"/>
      <c r="J167" s="115"/>
      <c r="K167" s="98"/>
      <c r="L167" s="115">
        <v>47.01</v>
      </c>
      <c r="M167" s="98"/>
      <c r="N167" s="114">
        <v>938</v>
      </c>
      <c r="V167" s="94"/>
      <c r="W167" s="76"/>
      <c r="Z167" s="66" t="s">
        <v>156</v>
      </c>
      <c r="AB167" s="76"/>
      <c r="AD167" s="76"/>
      <c r="AF167" s="76"/>
      <c r="AG167" s="93"/>
    </row>
    <row r="168" spans="1:33" s="65" customFormat="1" ht="33.75" x14ac:dyDescent="0.2">
      <c r="A168" s="116"/>
      <c r="B168" s="83" t="s">
        <v>870</v>
      </c>
      <c r="C168" s="421" t="s">
        <v>868</v>
      </c>
      <c r="D168" s="421"/>
      <c r="E168" s="421"/>
      <c r="F168" s="98" t="s">
        <v>149</v>
      </c>
      <c r="G168" s="98" t="s">
        <v>265</v>
      </c>
      <c r="H168" s="98" t="s">
        <v>153</v>
      </c>
      <c r="I168" s="98" t="s">
        <v>869</v>
      </c>
      <c r="J168" s="115"/>
      <c r="K168" s="98"/>
      <c r="L168" s="115">
        <v>39.770000000000003</v>
      </c>
      <c r="M168" s="98"/>
      <c r="N168" s="114">
        <v>794</v>
      </c>
      <c r="V168" s="94"/>
      <c r="W168" s="76"/>
      <c r="Z168" s="66" t="s">
        <v>868</v>
      </c>
      <c r="AB168" s="76"/>
      <c r="AD168" s="76"/>
      <c r="AF168" s="76"/>
      <c r="AG168" s="93"/>
    </row>
    <row r="169" spans="1:33" s="65" customFormat="1" ht="33.75" x14ac:dyDescent="0.2">
      <c r="A169" s="116"/>
      <c r="B169" s="83" t="s">
        <v>867</v>
      </c>
      <c r="C169" s="421" t="s">
        <v>865</v>
      </c>
      <c r="D169" s="421"/>
      <c r="E169" s="421"/>
      <c r="F169" s="98" t="s">
        <v>149</v>
      </c>
      <c r="G169" s="98" t="s">
        <v>374</v>
      </c>
      <c r="H169" s="98" t="s">
        <v>147</v>
      </c>
      <c r="I169" s="98" t="s">
        <v>866</v>
      </c>
      <c r="J169" s="115"/>
      <c r="K169" s="98"/>
      <c r="L169" s="115">
        <v>20.38</v>
      </c>
      <c r="M169" s="98"/>
      <c r="N169" s="114">
        <v>407</v>
      </c>
      <c r="V169" s="94"/>
      <c r="W169" s="76"/>
      <c r="Z169" s="66" t="s">
        <v>865</v>
      </c>
      <c r="AB169" s="76"/>
      <c r="AD169" s="76"/>
      <c r="AF169" s="76"/>
      <c r="AG169" s="93"/>
    </row>
    <row r="170" spans="1:33" s="65" customFormat="1" ht="12" x14ac:dyDescent="0.2">
      <c r="A170" s="112"/>
      <c r="B170" s="74"/>
      <c r="C170" s="422" t="s">
        <v>144</v>
      </c>
      <c r="D170" s="422"/>
      <c r="E170" s="422"/>
      <c r="F170" s="101"/>
      <c r="G170" s="101"/>
      <c r="H170" s="101"/>
      <c r="I170" s="101"/>
      <c r="J170" s="102"/>
      <c r="K170" s="101"/>
      <c r="L170" s="102">
        <v>1110.6400000000001</v>
      </c>
      <c r="M170" s="113"/>
      <c r="N170" s="100"/>
      <c r="V170" s="94"/>
      <c r="W170" s="76"/>
      <c r="AB170" s="76" t="s">
        <v>144</v>
      </c>
      <c r="AD170" s="76"/>
      <c r="AF170" s="76"/>
      <c r="AG170" s="93"/>
    </row>
    <row r="171" spans="1:33" s="65" customFormat="1" ht="1.5" customHeight="1" x14ac:dyDescent="0.2">
      <c r="A171" s="99"/>
      <c r="B171" s="74"/>
      <c r="C171" s="74"/>
      <c r="D171" s="74"/>
      <c r="E171" s="74"/>
      <c r="F171" s="99"/>
      <c r="G171" s="99"/>
      <c r="H171" s="99"/>
      <c r="I171" s="99"/>
      <c r="J171" s="75"/>
      <c r="K171" s="99"/>
      <c r="L171" s="75"/>
      <c r="M171" s="98"/>
      <c r="N171" s="75"/>
      <c r="V171" s="94"/>
      <c r="W171" s="76"/>
      <c r="AB171" s="76"/>
      <c r="AD171" s="76"/>
      <c r="AF171" s="76"/>
      <c r="AG171" s="93"/>
    </row>
    <row r="172" spans="1:33" s="65" customFormat="1" ht="12" x14ac:dyDescent="0.2">
      <c r="A172" s="88"/>
      <c r="B172" s="87"/>
      <c r="C172" s="422" t="s">
        <v>932</v>
      </c>
      <c r="D172" s="422"/>
      <c r="E172" s="422"/>
      <c r="F172" s="422"/>
      <c r="G172" s="422"/>
      <c r="H172" s="422"/>
      <c r="I172" s="422"/>
      <c r="J172" s="422"/>
      <c r="K172" s="422"/>
      <c r="L172" s="86"/>
      <c r="M172" s="97"/>
      <c r="N172" s="84"/>
      <c r="V172" s="94"/>
      <c r="W172" s="76"/>
      <c r="AB172" s="76"/>
      <c r="AD172" s="76" t="s">
        <v>932</v>
      </c>
      <c r="AF172" s="76"/>
      <c r="AG172" s="93"/>
    </row>
    <row r="173" spans="1:33" s="65" customFormat="1" ht="12" x14ac:dyDescent="0.2">
      <c r="A173" s="79"/>
      <c r="B173" s="83"/>
      <c r="C173" s="421" t="s">
        <v>120</v>
      </c>
      <c r="D173" s="421"/>
      <c r="E173" s="421"/>
      <c r="F173" s="421"/>
      <c r="G173" s="421"/>
      <c r="H173" s="421"/>
      <c r="I173" s="421"/>
      <c r="J173" s="421"/>
      <c r="K173" s="421"/>
      <c r="L173" s="82">
        <v>2183.52</v>
      </c>
      <c r="M173" s="96"/>
      <c r="N173" s="80"/>
      <c r="V173" s="94"/>
      <c r="W173" s="76"/>
      <c r="AB173" s="76"/>
      <c r="AD173" s="76"/>
      <c r="AE173" s="66" t="s">
        <v>120</v>
      </c>
      <c r="AF173" s="76"/>
      <c r="AG173" s="93"/>
    </row>
    <row r="174" spans="1:33" s="65" customFormat="1" ht="12" x14ac:dyDescent="0.2">
      <c r="A174" s="79"/>
      <c r="B174" s="83"/>
      <c r="C174" s="421" t="s">
        <v>103</v>
      </c>
      <c r="D174" s="421"/>
      <c r="E174" s="421"/>
      <c r="F174" s="421"/>
      <c r="G174" s="421"/>
      <c r="H174" s="421"/>
      <c r="I174" s="421"/>
      <c r="J174" s="421"/>
      <c r="K174" s="421"/>
      <c r="L174" s="82"/>
      <c r="M174" s="96"/>
      <c r="N174" s="80"/>
      <c r="V174" s="94"/>
      <c r="W174" s="76"/>
      <c r="AB174" s="76"/>
      <c r="AD174" s="76"/>
      <c r="AE174" s="66" t="s">
        <v>103</v>
      </c>
      <c r="AF174" s="76"/>
      <c r="AG174" s="93"/>
    </row>
    <row r="175" spans="1:33" s="65" customFormat="1" ht="12" x14ac:dyDescent="0.2">
      <c r="A175" s="79"/>
      <c r="B175" s="83"/>
      <c r="C175" s="421" t="s">
        <v>119</v>
      </c>
      <c r="D175" s="421"/>
      <c r="E175" s="421"/>
      <c r="F175" s="421"/>
      <c r="G175" s="421"/>
      <c r="H175" s="421"/>
      <c r="I175" s="421"/>
      <c r="J175" s="421"/>
      <c r="K175" s="421"/>
      <c r="L175" s="82">
        <v>92.66</v>
      </c>
      <c r="M175" s="96"/>
      <c r="N175" s="80"/>
      <c r="V175" s="94"/>
      <c r="W175" s="76"/>
      <c r="AB175" s="76"/>
      <c r="AD175" s="76"/>
      <c r="AE175" s="66" t="s">
        <v>119</v>
      </c>
      <c r="AF175" s="76"/>
      <c r="AG175" s="93"/>
    </row>
    <row r="176" spans="1:33" s="65" customFormat="1" ht="12" x14ac:dyDescent="0.2">
      <c r="A176" s="79"/>
      <c r="B176" s="83"/>
      <c r="C176" s="421" t="s">
        <v>118</v>
      </c>
      <c r="D176" s="421"/>
      <c r="E176" s="421"/>
      <c r="F176" s="421"/>
      <c r="G176" s="421"/>
      <c r="H176" s="421"/>
      <c r="I176" s="421"/>
      <c r="J176" s="421"/>
      <c r="K176" s="421"/>
      <c r="L176" s="82">
        <v>37.590000000000003</v>
      </c>
      <c r="M176" s="96"/>
      <c r="N176" s="80"/>
      <c r="V176" s="94"/>
      <c r="W176" s="76"/>
      <c r="AB176" s="76"/>
      <c r="AD176" s="76"/>
      <c r="AE176" s="66" t="s">
        <v>118</v>
      </c>
      <c r="AF176" s="76"/>
      <c r="AG176" s="93"/>
    </row>
    <row r="177" spans="1:33" s="65" customFormat="1" ht="12" x14ac:dyDescent="0.2">
      <c r="A177" s="79"/>
      <c r="B177" s="83"/>
      <c r="C177" s="421" t="s">
        <v>117</v>
      </c>
      <c r="D177" s="421"/>
      <c r="E177" s="421"/>
      <c r="F177" s="421"/>
      <c r="G177" s="421"/>
      <c r="H177" s="421"/>
      <c r="I177" s="421"/>
      <c r="J177" s="421"/>
      <c r="K177" s="421"/>
      <c r="L177" s="82">
        <v>1.46</v>
      </c>
      <c r="M177" s="96"/>
      <c r="N177" s="80"/>
      <c r="V177" s="94"/>
      <c r="W177" s="76"/>
      <c r="AB177" s="76"/>
      <c r="AD177" s="76"/>
      <c r="AE177" s="66" t="s">
        <v>117</v>
      </c>
      <c r="AF177" s="76"/>
      <c r="AG177" s="93"/>
    </row>
    <row r="178" spans="1:33" s="65" customFormat="1" ht="12" x14ac:dyDescent="0.2">
      <c r="A178" s="79"/>
      <c r="B178" s="83"/>
      <c r="C178" s="421" t="s">
        <v>116</v>
      </c>
      <c r="D178" s="421"/>
      <c r="E178" s="421"/>
      <c r="F178" s="421"/>
      <c r="G178" s="421"/>
      <c r="H178" s="421"/>
      <c r="I178" s="421"/>
      <c r="J178" s="421"/>
      <c r="K178" s="421"/>
      <c r="L178" s="82">
        <v>2053.27</v>
      </c>
      <c r="M178" s="96"/>
      <c r="N178" s="80"/>
      <c r="V178" s="94"/>
      <c r="W178" s="76"/>
      <c r="AB178" s="76"/>
      <c r="AD178" s="76"/>
      <c r="AE178" s="66" t="s">
        <v>116</v>
      </c>
      <c r="AF178" s="76"/>
      <c r="AG178" s="93"/>
    </row>
    <row r="179" spans="1:33" s="65" customFormat="1" ht="12" x14ac:dyDescent="0.2">
      <c r="A179" s="79"/>
      <c r="B179" s="83"/>
      <c r="C179" s="421" t="s">
        <v>115</v>
      </c>
      <c r="D179" s="421"/>
      <c r="E179" s="421"/>
      <c r="F179" s="421"/>
      <c r="G179" s="421"/>
      <c r="H179" s="421"/>
      <c r="I179" s="421"/>
      <c r="J179" s="421"/>
      <c r="K179" s="421"/>
      <c r="L179" s="82">
        <v>2317.21</v>
      </c>
      <c r="M179" s="96"/>
      <c r="N179" s="80"/>
      <c r="V179" s="94"/>
      <c r="W179" s="76"/>
      <c r="AB179" s="76"/>
      <c r="AD179" s="76"/>
      <c r="AE179" s="66" t="s">
        <v>115</v>
      </c>
      <c r="AF179" s="76"/>
      <c r="AG179" s="93"/>
    </row>
    <row r="180" spans="1:33" s="65" customFormat="1" ht="12" x14ac:dyDescent="0.2">
      <c r="A180" s="79"/>
      <c r="B180" s="83"/>
      <c r="C180" s="421" t="s">
        <v>103</v>
      </c>
      <c r="D180" s="421"/>
      <c r="E180" s="421"/>
      <c r="F180" s="421"/>
      <c r="G180" s="421"/>
      <c r="H180" s="421"/>
      <c r="I180" s="421"/>
      <c r="J180" s="421"/>
      <c r="K180" s="421"/>
      <c r="L180" s="82"/>
      <c r="M180" s="96"/>
      <c r="N180" s="80"/>
      <c r="V180" s="94"/>
      <c r="W180" s="76"/>
      <c r="AB180" s="76"/>
      <c r="AD180" s="76"/>
      <c r="AE180" s="66" t="s">
        <v>103</v>
      </c>
      <c r="AF180" s="76"/>
      <c r="AG180" s="93"/>
    </row>
    <row r="181" spans="1:33" s="65" customFormat="1" ht="12" x14ac:dyDescent="0.2">
      <c r="A181" s="79"/>
      <c r="B181" s="83"/>
      <c r="C181" s="421" t="s">
        <v>102</v>
      </c>
      <c r="D181" s="421"/>
      <c r="E181" s="421"/>
      <c r="F181" s="421"/>
      <c r="G181" s="421"/>
      <c r="H181" s="421"/>
      <c r="I181" s="421"/>
      <c r="J181" s="421"/>
      <c r="K181" s="421"/>
      <c r="L181" s="82">
        <v>92.66</v>
      </c>
      <c r="M181" s="96"/>
      <c r="N181" s="80"/>
      <c r="V181" s="94"/>
      <c r="W181" s="76"/>
      <c r="AB181" s="76"/>
      <c r="AD181" s="76"/>
      <c r="AE181" s="66" t="s">
        <v>102</v>
      </c>
      <c r="AF181" s="76"/>
      <c r="AG181" s="93"/>
    </row>
    <row r="182" spans="1:33" s="65" customFormat="1" ht="12" x14ac:dyDescent="0.2">
      <c r="A182" s="79"/>
      <c r="B182" s="83"/>
      <c r="C182" s="421" t="s">
        <v>135</v>
      </c>
      <c r="D182" s="421"/>
      <c r="E182" s="421"/>
      <c r="F182" s="421"/>
      <c r="G182" s="421"/>
      <c r="H182" s="421"/>
      <c r="I182" s="421"/>
      <c r="J182" s="421"/>
      <c r="K182" s="421"/>
      <c r="L182" s="82">
        <v>37.590000000000003</v>
      </c>
      <c r="M182" s="96"/>
      <c r="N182" s="80"/>
      <c r="V182" s="94"/>
      <c r="W182" s="76"/>
      <c r="AB182" s="76"/>
      <c r="AD182" s="76"/>
      <c r="AE182" s="66" t="s">
        <v>135</v>
      </c>
      <c r="AF182" s="76"/>
      <c r="AG182" s="93"/>
    </row>
    <row r="183" spans="1:33" s="65" customFormat="1" ht="12" x14ac:dyDescent="0.2">
      <c r="A183" s="79"/>
      <c r="B183" s="83"/>
      <c r="C183" s="421" t="s">
        <v>134</v>
      </c>
      <c r="D183" s="421"/>
      <c r="E183" s="421"/>
      <c r="F183" s="421"/>
      <c r="G183" s="421"/>
      <c r="H183" s="421"/>
      <c r="I183" s="421"/>
      <c r="J183" s="421"/>
      <c r="K183" s="421"/>
      <c r="L183" s="82">
        <v>1.46</v>
      </c>
      <c r="M183" s="96"/>
      <c r="N183" s="80"/>
      <c r="V183" s="94"/>
      <c r="W183" s="76"/>
      <c r="AB183" s="76"/>
      <c r="AD183" s="76"/>
      <c r="AE183" s="66" t="s">
        <v>134</v>
      </c>
      <c r="AF183" s="76"/>
      <c r="AG183" s="93"/>
    </row>
    <row r="184" spans="1:33" s="65" customFormat="1" ht="12" x14ac:dyDescent="0.2">
      <c r="A184" s="79"/>
      <c r="B184" s="83"/>
      <c r="C184" s="421" t="s">
        <v>99</v>
      </c>
      <c r="D184" s="421"/>
      <c r="E184" s="421"/>
      <c r="F184" s="421"/>
      <c r="G184" s="421"/>
      <c r="H184" s="421"/>
      <c r="I184" s="421"/>
      <c r="J184" s="421"/>
      <c r="K184" s="421"/>
      <c r="L184" s="82">
        <v>2053.27</v>
      </c>
      <c r="M184" s="96"/>
      <c r="N184" s="80"/>
      <c r="V184" s="94"/>
      <c r="W184" s="76"/>
      <c r="AB184" s="76"/>
      <c r="AD184" s="76"/>
      <c r="AE184" s="66" t="s">
        <v>99</v>
      </c>
      <c r="AF184" s="76"/>
      <c r="AG184" s="93"/>
    </row>
    <row r="185" spans="1:33" s="65" customFormat="1" ht="12" x14ac:dyDescent="0.2">
      <c r="A185" s="79"/>
      <c r="B185" s="83"/>
      <c r="C185" s="421" t="s">
        <v>98</v>
      </c>
      <c r="D185" s="421"/>
      <c r="E185" s="421"/>
      <c r="F185" s="421"/>
      <c r="G185" s="421"/>
      <c r="H185" s="421"/>
      <c r="I185" s="421"/>
      <c r="J185" s="421"/>
      <c r="K185" s="421"/>
      <c r="L185" s="82">
        <v>86.26</v>
      </c>
      <c r="M185" s="96"/>
      <c r="N185" s="80"/>
      <c r="V185" s="94"/>
      <c r="W185" s="76"/>
      <c r="AB185" s="76"/>
      <c r="AD185" s="76"/>
      <c r="AE185" s="66" t="s">
        <v>98</v>
      </c>
      <c r="AF185" s="76"/>
      <c r="AG185" s="93"/>
    </row>
    <row r="186" spans="1:33" s="65" customFormat="1" ht="12" x14ac:dyDescent="0.2">
      <c r="A186" s="79"/>
      <c r="B186" s="83"/>
      <c r="C186" s="421" t="s">
        <v>97</v>
      </c>
      <c r="D186" s="421"/>
      <c r="E186" s="421"/>
      <c r="F186" s="421"/>
      <c r="G186" s="421"/>
      <c r="H186" s="421"/>
      <c r="I186" s="421"/>
      <c r="J186" s="421"/>
      <c r="K186" s="421"/>
      <c r="L186" s="82">
        <v>47.43</v>
      </c>
      <c r="M186" s="96"/>
      <c r="N186" s="80"/>
      <c r="V186" s="94"/>
      <c r="W186" s="76"/>
      <c r="AB186" s="76"/>
      <c r="AD186" s="76"/>
      <c r="AE186" s="66" t="s">
        <v>97</v>
      </c>
      <c r="AF186" s="76"/>
      <c r="AG186" s="93"/>
    </row>
    <row r="187" spans="1:33" s="65" customFormat="1" ht="12" x14ac:dyDescent="0.2">
      <c r="A187" s="79"/>
      <c r="B187" s="83"/>
      <c r="C187" s="421" t="s">
        <v>96</v>
      </c>
      <c r="D187" s="421"/>
      <c r="E187" s="421"/>
      <c r="F187" s="421"/>
      <c r="G187" s="421"/>
      <c r="H187" s="421"/>
      <c r="I187" s="421"/>
      <c r="J187" s="421"/>
      <c r="K187" s="421"/>
      <c r="L187" s="82">
        <v>94.12</v>
      </c>
      <c r="M187" s="96"/>
      <c r="N187" s="80"/>
      <c r="V187" s="94"/>
      <c r="W187" s="76"/>
      <c r="AB187" s="76"/>
      <c r="AD187" s="76"/>
      <c r="AE187" s="66" t="s">
        <v>96</v>
      </c>
      <c r="AF187" s="76"/>
      <c r="AG187" s="93"/>
    </row>
    <row r="188" spans="1:33" s="65" customFormat="1" ht="12" x14ac:dyDescent="0.2">
      <c r="A188" s="79"/>
      <c r="B188" s="83"/>
      <c r="C188" s="421" t="s">
        <v>95</v>
      </c>
      <c r="D188" s="421"/>
      <c r="E188" s="421"/>
      <c r="F188" s="421"/>
      <c r="G188" s="421"/>
      <c r="H188" s="421"/>
      <c r="I188" s="421"/>
      <c r="J188" s="421"/>
      <c r="K188" s="421"/>
      <c r="L188" s="82">
        <v>86.26</v>
      </c>
      <c r="M188" s="96"/>
      <c r="N188" s="80"/>
      <c r="V188" s="94"/>
      <c r="W188" s="76"/>
      <c r="AB188" s="76"/>
      <c r="AD188" s="76"/>
      <c r="AE188" s="66" t="s">
        <v>95</v>
      </c>
      <c r="AF188" s="76"/>
      <c r="AG188" s="93"/>
    </row>
    <row r="189" spans="1:33" s="65" customFormat="1" ht="12" x14ac:dyDescent="0.2">
      <c r="A189" s="79"/>
      <c r="B189" s="83"/>
      <c r="C189" s="421" t="s">
        <v>94</v>
      </c>
      <c r="D189" s="421"/>
      <c r="E189" s="421"/>
      <c r="F189" s="421"/>
      <c r="G189" s="421"/>
      <c r="H189" s="421"/>
      <c r="I189" s="421"/>
      <c r="J189" s="421"/>
      <c r="K189" s="421"/>
      <c r="L189" s="82">
        <v>47.43</v>
      </c>
      <c r="M189" s="96"/>
      <c r="N189" s="80"/>
      <c r="V189" s="94"/>
      <c r="W189" s="76"/>
      <c r="AB189" s="76"/>
      <c r="AD189" s="76"/>
      <c r="AE189" s="66" t="s">
        <v>94</v>
      </c>
      <c r="AF189" s="76"/>
      <c r="AG189" s="93"/>
    </row>
    <row r="190" spans="1:33" s="65" customFormat="1" ht="12" x14ac:dyDescent="0.2">
      <c r="A190" s="79"/>
      <c r="B190" s="75"/>
      <c r="C190" s="424" t="s">
        <v>931</v>
      </c>
      <c r="D190" s="424"/>
      <c r="E190" s="424"/>
      <c r="F190" s="424"/>
      <c r="G190" s="424"/>
      <c r="H190" s="424"/>
      <c r="I190" s="424"/>
      <c r="J190" s="424"/>
      <c r="K190" s="424"/>
      <c r="L190" s="73">
        <v>2317.21</v>
      </c>
      <c r="M190" s="72"/>
      <c r="N190" s="95"/>
      <c r="V190" s="94"/>
      <c r="W190" s="76"/>
      <c r="AB190" s="76"/>
      <c r="AD190" s="76"/>
      <c r="AF190" s="76" t="s">
        <v>931</v>
      </c>
      <c r="AG190" s="93"/>
    </row>
    <row r="191" spans="1:33" s="65" customFormat="1" ht="12" x14ac:dyDescent="0.2">
      <c r="A191" s="425" t="s">
        <v>930</v>
      </c>
      <c r="B191" s="426"/>
      <c r="C191" s="426"/>
      <c r="D191" s="426"/>
      <c r="E191" s="426"/>
      <c r="F191" s="426"/>
      <c r="G191" s="426"/>
      <c r="H191" s="426"/>
      <c r="I191" s="426"/>
      <c r="J191" s="426"/>
      <c r="K191" s="426"/>
      <c r="L191" s="426"/>
      <c r="M191" s="426"/>
      <c r="N191" s="427"/>
      <c r="V191" s="94" t="s">
        <v>930</v>
      </c>
      <c r="W191" s="76"/>
      <c r="AB191" s="76"/>
      <c r="AD191" s="76"/>
      <c r="AF191" s="76"/>
      <c r="AG191" s="93"/>
    </row>
    <row r="192" spans="1:33" s="65" customFormat="1" ht="33.75" x14ac:dyDescent="0.2">
      <c r="A192" s="104" t="s">
        <v>726</v>
      </c>
      <c r="B192" s="103" t="s">
        <v>929</v>
      </c>
      <c r="C192" s="422" t="s">
        <v>927</v>
      </c>
      <c r="D192" s="422"/>
      <c r="E192" s="422"/>
      <c r="F192" s="101" t="s">
        <v>928</v>
      </c>
      <c r="G192" s="101"/>
      <c r="H192" s="101"/>
      <c r="I192" s="101" t="s">
        <v>627</v>
      </c>
      <c r="J192" s="102"/>
      <c r="K192" s="101"/>
      <c r="L192" s="102"/>
      <c r="M192" s="101"/>
      <c r="N192" s="100"/>
      <c r="V192" s="94"/>
      <c r="W192" s="76" t="s">
        <v>927</v>
      </c>
      <c r="AB192" s="76"/>
      <c r="AD192" s="76"/>
      <c r="AF192" s="76"/>
      <c r="AG192" s="93"/>
    </row>
    <row r="193" spans="1:33" s="65" customFormat="1" ht="12" x14ac:dyDescent="0.2">
      <c r="A193" s="106"/>
      <c r="B193" s="105"/>
      <c r="C193" s="421" t="s">
        <v>625</v>
      </c>
      <c r="D193" s="421"/>
      <c r="E193" s="421"/>
      <c r="F193" s="421"/>
      <c r="G193" s="421"/>
      <c r="H193" s="421"/>
      <c r="I193" s="421"/>
      <c r="J193" s="421"/>
      <c r="K193" s="421"/>
      <c r="L193" s="421"/>
      <c r="M193" s="421"/>
      <c r="N193" s="423"/>
      <c r="V193" s="94"/>
      <c r="W193" s="76"/>
      <c r="AB193" s="76"/>
      <c r="AC193" s="66" t="s">
        <v>625</v>
      </c>
      <c r="AD193" s="76"/>
      <c r="AF193" s="76"/>
      <c r="AG193" s="93"/>
    </row>
    <row r="194" spans="1:33" s="65" customFormat="1" ht="12" x14ac:dyDescent="0.2">
      <c r="A194" s="116"/>
      <c r="B194" s="83" t="s">
        <v>168</v>
      </c>
      <c r="C194" s="421" t="s">
        <v>181</v>
      </c>
      <c r="D194" s="421"/>
      <c r="E194" s="421"/>
      <c r="F194" s="98"/>
      <c r="G194" s="98"/>
      <c r="H194" s="98"/>
      <c r="I194" s="98"/>
      <c r="J194" s="115">
        <v>1396.75</v>
      </c>
      <c r="K194" s="98"/>
      <c r="L194" s="115">
        <v>13.97</v>
      </c>
      <c r="M194" s="98" t="s">
        <v>176</v>
      </c>
      <c r="N194" s="114">
        <v>279</v>
      </c>
      <c r="V194" s="94"/>
      <c r="W194" s="76"/>
      <c r="Y194" s="66" t="s">
        <v>181</v>
      </c>
      <c r="AB194" s="76"/>
      <c r="AD194" s="76"/>
      <c r="AF194" s="76"/>
      <c r="AG194" s="93"/>
    </row>
    <row r="195" spans="1:33" s="65" customFormat="1" ht="12" x14ac:dyDescent="0.2">
      <c r="A195" s="116"/>
      <c r="B195" s="83" t="s">
        <v>180</v>
      </c>
      <c r="C195" s="421" t="s">
        <v>179</v>
      </c>
      <c r="D195" s="421"/>
      <c r="E195" s="421"/>
      <c r="F195" s="98"/>
      <c r="G195" s="98"/>
      <c r="H195" s="98"/>
      <c r="I195" s="98"/>
      <c r="J195" s="115">
        <v>433.58</v>
      </c>
      <c r="K195" s="98"/>
      <c r="L195" s="115">
        <v>4.34</v>
      </c>
      <c r="M195" s="98"/>
      <c r="N195" s="114"/>
      <c r="V195" s="94"/>
      <c r="W195" s="76"/>
      <c r="Y195" s="66" t="s">
        <v>179</v>
      </c>
      <c r="AB195" s="76"/>
      <c r="AD195" s="76"/>
      <c r="AF195" s="76"/>
      <c r="AG195" s="93"/>
    </row>
    <row r="196" spans="1:33" s="65" customFormat="1" ht="12" x14ac:dyDescent="0.2">
      <c r="A196" s="116"/>
      <c r="B196" s="83" t="s">
        <v>178</v>
      </c>
      <c r="C196" s="421" t="s">
        <v>175</v>
      </c>
      <c r="D196" s="421"/>
      <c r="E196" s="421"/>
      <c r="F196" s="98"/>
      <c r="G196" s="98"/>
      <c r="H196" s="98"/>
      <c r="I196" s="98"/>
      <c r="J196" s="115">
        <v>38.83</v>
      </c>
      <c r="K196" s="98"/>
      <c r="L196" s="115">
        <v>0.39</v>
      </c>
      <c r="M196" s="98" t="s">
        <v>176</v>
      </c>
      <c r="N196" s="114">
        <v>8</v>
      </c>
      <c r="V196" s="94"/>
      <c r="W196" s="76"/>
      <c r="Y196" s="66" t="s">
        <v>175</v>
      </c>
      <c r="AB196" s="76"/>
      <c r="AD196" s="76"/>
      <c r="AF196" s="76"/>
      <c r="AG196" s="93"/>
    </row>
    <row r="197" spans="1:33" s="65" customFormat="1" ht="12" x14ac:dyDescent="0.2">
      <c r="A197" s="106"/>
      <c r="B197" s="121" t="s">
        <v>550</v>
      </c>
      <c r="C197" s="428" t="s">
        <v>547</v>
      </c>
      <c r="D197" s="428"/>
      <c r="E197" s="428"/>
      <c r="F197" s="120" t="s">
        <v>141</v>
      </c>
      <c r="G197" s="120" t="s">
        <v>926</v>
      </c>
      <c r="H197" s="120"/>
      <c r="I197" s="120" t="s">
        <v>925</v>
      </c>
      <c r="J197" s="83"/>
      <c r="K197" s="98"/>
      <c r="L197" s="115"/>
      <c r="M197" s="98"/>
      <c r="N197" s="119"/>
      <c r="V197" s="94"/>
      <c r="W197" s="76"/>
      <c r="AB197" s="76"/>
      <c r="AD197" s="76"/>
      <c r="AF197" s="76"/>
      <c r="AG197" s="93" t="s">
        <v>547</v>
      </c>
    </row>
    <row r="198" spans="1:33" s="65" customFormat="1" ht="12" x14ac:dyDescent="0.2">
      <c r="A198" s="116"/>
      <c r="B198" s="83"/>
      <c r="C198" s="421" t="s">
        <v>163</v>
      </c>
      <c r="D198" s="421"/>
      <c r="E198" s="421"/>
      <c r="F198" s="98" t="s">
        <v>162</v>
      </c>
      <c r="G198" s="98" t="s">
        <v>924</v>
      </c>
      <c r="H198" s="98"/>
      <c r="I198" s="98" t="s">
        <v>923</v>
      </c>
      <c r="J198" s="115"/>
      <c r="K198" s="98"/>
      <c r="L198" s="115"/>
      <c r="M198" s="98"/>
      <c r="N198" s="114"/>
      <c r="V198" s="94"/>
      <c r="W198" s="76"/>
      <c r="Z198" s="66" t="s">
        <v>163</v>
      </c>
      <c r="AB198" s="76"/>
      <c r="AD198" s="76"/>
      <c r="AF198" s="76"/>
      <c r="AG198" s="93"/>
    </row>
    <row r="199" spans="1:33" s="65" customFormat="1" ht="12" x14ac:dyDescent="0.2">
      <c r="A199" s="116"/>
      <c r="B199" s="83"/>
      <c r="C199" s="421" t="s">
        <v>158</v>
      </c>
      <c r="D199" s="421"/>
      <c r="E199" s="421"/>
      <c r="F199" s="98" t="s">
        <v>162</v>
      </c>
      <c r="G199" s="98" t="s">
        <v>922</v>
      </c>
      <c r="H199" s="98"/>
      <c r="I199" s="98" t="s">
        <v>921</v>
      </c>
      <c r="J199" s="115"/>
      <c r="K199" s="98"/>
      <c r="L199" s="115"/>
      <c r="M199" s="98"/>
      <c r="N199" s="114"/>
      <c r="V199" s="94"/>
      <c r="W199" s="76"/>
      <c r="Z199" s="66" t="s">
        <v>158</v>
      </c>
      <c r="AB199" s="76"/>
      <c r="AD199" s="76"/>
      <c r="AF199" s="76"/>
      <c r="AG199" s="93"/>
    </row>
    <row r="200" spans="1:33" s="65" customFormat="1" ht="12" x14ac:dyDescent="0.2">
      <c r="A200" s="116"/>
      <c r="B200" s="83"/>
      <c r="C200" s="429" t="s">
        <v>157</v>
      </c>
      <c r="D200" s="429"/>
      <c r="E200" s="429"/>
      <c r="F200" s="113"/>
      <c r="G200" s="113"/>
      <c r="H200" s="113"/>
      <c r="I200" s="113"/>
      <c r="J200" s="118">
        <v>1830.33</v>
      </c>
      <c r="K200" s="113"/>
      <c r="L200" s="118">
        <v>18.309999999999999</v>
      </c>
      <c r="M200" s="113"/>
      <c r="N200" s="117"/>
      <c r="V200" s="94"/>
      <c r="W200" s="76"/>
      <c r="AA200" s="66" t="s">
        <v>157</v>
      </c>
      <c r="AB200" s="76"/>
      <c r="AD200" s="76"/>
      <c r="AF200" s="76"/>
      <c r="AG200" s="93"/>
    </row>
    <row r="201" spans="1:33" s="65" customFormat="1" ht="12" x14ac:dyDescent="0.2">
      <c r="A201" s="116"/>
      <c r="B201" s="83"/>
      <c r="C201" s="421" t="s">
        <v>156</v>
      </c>
      <c r="D201" s="421"/>
      <c r="E201" s="421"/>
      <c r="F201" s="98"/>
      <c r="G201" s="98"/>
      <c r="H201" s="98"/>
      <c r="I201" s="98"/>
      <c r="J201" s="115"/>
      <c r="K201" s="98"/>
      <c r="L201" s="115">
        <v>14.36</v>
      </c>
      <c r="M201" s="98"/>
      <c r="N201" s="114">
        <v>287</v>
      </c>
      <c r="V201" s="94"/>
      <c r="W201" s="76"/>
      <c r="Z201" s="66" t="s">
        <v>156</v>
      </c>
      <c r="AB201" s="76"/>
      <c r="AD201" s="76"/>
      <c r="AF201" s="76"/>
      <c r="AG201" s="93"/>
    </row>
    <row r="202" spans="1:33" s="65" customFormat="1" ht="33.75" x14ac:dyDescent="0.2">
      <c r="A202" s="116"/>
      <c r="B202" s="83" t="s">
        <v>903</v>
      </c>
      <c r="C202" s="421" t="s">
        <v>902</v>
      </c>
      <c r="D202" s="421"/>
      <c r="E202" s="421"/>
      <c r="F202" s="98" t="s">
        <v>149</v>
      </c>
      <c r="G202" s="98" t="s">
        <v>302</v>
      </c>
      <c r="H202" s="98"/>
      <c r="I202" s="98" t="s">
        <v>302</v>
      </c>
      <c r="J202" s="115"/>
      <c r="K202" s="98"/>
      <c r="L202" s="115">
        <v>12.92</v>
      </c>
      <c r="M202" s="98"/>
      <c r="N202" s="114">
        <v>258</v>
      </c>
      <c r="V202" s="94"/>
      <c r="W202" s="76"/>
      <c r="Z202" s="66" t="s">
        <v>902</v>
      </c>
      <c r="AB202" s="76"/>
      <c r="AD202" s="76"/>
      <c r="AF202" s="76"/>
      <c r="AG202" s="93"/>
    </row>
    <row r="203" spans="1:33" s="65" customFormat="1" ht="33.75" x14ac:dyDescent="0.2">
      <c r="A203" s="116"/>
      <c r="B203" s="83" t="s">
        <v>901</v>
      </c>
      <c r="C203" s="421" t="s">
        <v>900</v>
      </c>
      <c r="D203" s="421"/>
      <c r="E203" s="421"/>
      <c r="F203" s="98" t="s">
        <v>149</v>
      </c>
      <c r="G203" s="98" t="s">
        <v>402</v>
      </c>
      <c r="H203" s="98"/>
      <c r="I203" s="98" t="s">
        <v>402</v>
      </c>
      <c r="J203" s="115"/>
      <c r="K203" s="98"/>
      <c r="L203" s="115">
        <v>6.75</v>
      </c>
      <c r="M203" s="98"/>
      <c r="N203" s="114">
        <v>135</v>
      </c>
      <c r="V203" s="94"/>
      <c r="W203" s="76"/>
      <c r="Z203" s="66" t="s">
        <v>900</v>
      </c>
      <c r="AB203" s="76"/>
      <c r="AD203" s="76"/>
      <c r="AF203" s="76"/>
      <c r="AG203" s="93"/>
    </row>
    <row r="204" spans="1:33" s="65" customFormat="1" ht="12" x14ac:dyDescent="0.2">
      <c r="A204" s="112"/>
      <c r="B204" s="74"/>
      <c r="C204" s="422" t="s">
        <v>144</v>
      </c>
      <c r="D204" s="422"/>
      <c r="E204" s="422"/>
      <c r="F204" s="101"/>
      <c r="G204" s="101"/>
      <c r="H204" s="101"/>
      <c r="I204" s="101"/>
      <c r="J204" s="102"/>
      <c r="K204" s="101"/>
      <c r="L204" s="102">
        <v>37.979999999999997</v>
      </c>
      <c r="M204" s="113"/>
      <c r="N204" s="100"/>
      <c r="V204" s="94"/>
      <c r="W204" s="76"/>
      <c r="AB204" s="76" t="s">
        <v>144</v>
      </c>
      <c r="AD204" s="76"/>
      <c r="AF204" s="76"/>
      <c r="AG204" s="93"/>
    </row>
    <row r="205" spans="1:33" s="65" customFormat="1" ht="33.75" x14ac:dyDescent="0.2">
      <c r="A205" s="104" t="s">
        <v>721</v>
      </c>
      <c r="B205" s="103" t="s">
        <v>920</v>
      </c>
      <c r="C205" s="422" t="s">
        <v>917</v>
      </c>
      <c r="D205" s="422"/>
      <c r="E205" s="422"/>
      <c r="F205" s="101" t="s">
        <v>919</v>
      </c>
      <c r="G205" s="101"/>
      <c r="H205" s="101"/>
      <c r="I205" s="101" t="s">
        <v>918</v>
      </c>
      <c r="J205" s="102"/>
      <c r="K205" s="101"/>
      <c r="L205" s="102"/>
      <c r="M205" s="101"/>
      <c r="N205" s="100"/>
      <c r="V205" s="94"/>
      <c r="W205" s="76" t="s">
        <v>917</v>
      </c>
      <c r="AB205" s="76"/>
      <c r="AD205" s="76"/>
      <c r="AF205" s="76"/>
      <c r="AG205" s="93"/>
    </row>
    <row r="206" spans="1:33" s="65" customFormat="1" ht="12" x14ac:dyDescent="0.2">
      <c r="A206" s="106"/>
      <c r="B206" s="105"/>
      <c r="C206" s="421" t="s">
        <v>916</v>
      </c>
      <c r="D206" s="421"/>
      <c r="E206" s="421"/>
      <c r="F206" s="421"/>
      <c r="G206" s="421"/>
      <c r="H206" s="421"/>
      <c r="I206" s="421"/>
      <c r="J206" s="421"/>
      <c r="K206" s="421"/>
      <c r="L206" s="421"/>
      <c r="M206" s="421"/>
      <c r="N206" s="423"/>
      <c r="V206" s="94"/>
      <c r="W206" s="76"/>
      <c r="AB206" s="76"/>
      <c r="AC206" s="66" t="s">
        <v>916</v>
      </c>
      <c r="AD206" s="76"/>
      <c r="AF206" s="76"/>
      <c r="AG206" s="93"/>
    </row>
    <row r="207" spans="1:33" s="65" customFormat="1" ht="12" x14ac:dyDescent="0.2">
      <c r="A207" s="116"/>
      <c r="B207" s="83" t="s">
        <v>168</v>
      </c>
      <c r="C207" s="421" t="s">
        <v>181</v>
      </c>
      <c r="D207" s="421"/>
      <c r="E207" s="421"/>
      <c r="F207" s="98"/>
      <c r="G207" s="98"/>
      <c r="H207" s="98"/>
      <c r="I207" s="98"/>
      <c r="J207" s="115">
        <v>280.08</v>
      </c>
      <c r="K207" s="98"/>
      <c r="L207" s="115">
        <v>2.58</v>
      </c>
      <c r="M207" s="98" t="s">
        <v>176</v>
      </c>
      <c r="N207" s="114">
        <v>51</v>
      </c>
      <c r="V207" s="94"/>
      <c r="W207" s="76"/>
      <c r="Y207" s="66" t="s">
        <v>181</v>
      </c>
      <c r="AB207" s="76"/>
      <c r="AD207" s="76"/>
      <c r="AF207" s="76"/>
      <c r="AG207" s="93"/>
    </row>
    <row r="208" spans="1:33" s="65" customFormat="1" ht="12" x14ac:dyDescent="0.2">
      <c r="A208" s="106"/>
      <c r="B208" s="121" t="s">
        <v>550</v>
      </c>
      <c r="C208" s="428" t="s">
        <v>547</v>
      </c>
      <c r="D208" s="428"/>
      <c r="E208" s="428"/>
      <c r="F208" s="120" t="s">
        <v>141</v>
      </c>
      <c r="G208" s="120" t="s">
        <v>915</v>
      </c>
      <c r="H208" s="120"/>
      <c r="I208" s="120" t="s">
        <v>914</v>
      </c>
      <c r="J208" s="83"/>
      <c r="K208" s="98"/>
      <c r="L208" s="115"/>
      <c r="M208" s="98"/>
      <c r="N208" s="119"/>
      <c r="V208" s="94"/>
      <c r="W208" s="76"/>
      <c r="AB208" s="76"/>
      <c r="AD208" s="76"/>
      <c r="AF208" s="76"/>
      <c r="AG208" s="93" t="s">
        <v>547</v>
      </c>
    </row>
    <row r="209" spans="1:33" s="65" customFormat="1" ht="12" x14ac:dyDescent="0.2">
      <c r="A209" s="116"/>
      <c r="B209" s="83"/>
      <c r="C209" s="421" t="s">
        <v>163</v>
      </c>
      <c r="D209" s="421"/>
      <c r="E209" s="421"/>
      <c r="F209" s="98" t="s">
        <v>162</v>
      </c>
      <c r="G209" s="98" t="s">
        <v>913</v>
      </c>
      <c r="H209" s="98"/>
      <c r="I209" s="98" t="s">
        <v>912</v>
      </c>
      <c r="J209" s="115"/>
      <c r="K209" s="98"/>
      <c r="L209" s="115"/>
      <c r="M209" s="98"/>
      <c r="N209" s="114"/>
      <c r="V209" s="94"/>
      <c r="W209" s="76"/>
      <c r="Z209" s="66" t="s">
        <v>163</v>
      </c>
      <c r="AB209" s="76"/>
      <c r="AD209" s="76"/>
      <c r="AF209" s="76"/>
      <c r="AG209" s="93"/>
    </row>
    <row r="210" spans="1:33" s="65" customFormat="1" ht="12" x14ac:dyDescent="0.2">
      <c r="A210" s="116"/>
      <c r="B210" s="83"/>
      <c r="C210" s="429" t="s">
        <v>157</v>
      </c>
      <c r="D210" s="429"/>
      <c r="E210" s="429"/>
      <c r="F210" s="113"/>
      <c r="G210" s="113"/>
      <c r="H210" s="113"/>
      <c r="I210" s="113"/>
      <c r="J210" s="118">
        <v>280.08</v>
      </c>
      <c r="K210" s="113"/>
      <c r="L210" s="118">
        <v>2.58</v>
      </c>
      <c r="M210" s="113"/>
      <c r="N210" s="117"/>
      <c r="V210" s="94"/>
      <c r="W210" s="76"/>
      <c r="AA210" s="66" t="s">
        <v>157</v>
      </c>
      <c r="AB210" s="76"/>
      <c r="AD210" s="76"/>
      <c r="AF210" s="76"/>
      <c r="AG210" s="93"/>
    </row>
    <row r="211" spans="1:33" s="65" customFormat="1" ht="12" x14ac:dyDescent="0.2">
      <c r="A211" s="116"/>
      <c r="B211" s="83"/>
      <c r="C211" s="421" t="s">
        <v>156</v>
      </c>
      <c r="D211" s="421"/>
      <c r="E211" s="421"/>
      <c r="F211" s="98"/>
      <c r="G211" s="98"/>
      <c r="H211" s="98"/>
      <c r="I211" s="98"/>
      <c r="J211" s="115"/>
      <c r="K211" s="98"/>
      <c r="L211" s="115">
        <v>2.58</v>
      </c>
      <c r="M211" s="98"/>
      <c r="N211" s="114">
        <v>51</v>
      </c>
      <c r="V211" s="94"/>
      <c r="W211" s="76"/>
      <c r="Z211" s="66" t="s">
        <v>156</v>
      </c>
      <c r="AB211" s="76"/>
      <c r="AD211" s="76"/>
      <c r="AF211" s="76"/>
      <c r="AG211" s="93"/>
    </row>
    <row r="212" spans="1:33" s="65" customFormat="1" ht="33.75" x14ac:dyDescent="0.2">
      <c r="A212" s="116"/>
      <c r="B212" s="83" t="s">
        <v>903</v>
      </c>
      <c r="C212" s="421" t="s">
        <v>902</v>
      </c>
      <c r="D212" s="421"/>
      <c r="E212" s="421"/>
      <c r="F212" s="98" t="s">
        <v>149</v>
      </c>
      <c r="G212" s="98" t="s">
        <v>302</v>
      </c>
      <c r="H212" s="98"/>
      <c r="I212" s="98" t="s">
        <v>302</v>
      </c>
      <c r="J212" s="115"/>
      <c r="K212" s="98"/>
      <c r="L212" s="115">
        <v>2.3199999999999998</v>
      </c>
      <c r="M212" s="98"/>
      <c r="N212" s="114">
        <v>46</v>
      </c>
      <c r="V212" s="94"/>
      <c r="W212" s="76"/>
      <c r="Z212" s="66" t="s">
        <v>902</v>
      </c>
      <c r="AB212" s="76"/>
      <c r="AD212" s="76"/>
      <c r="AF212" s="76"/>
      <c r="AG212" s="93"/>
    </row>
    <row r="213" spans="1:33" s="65" customFormat="1" ht="33.75" x14ac:dyDescent="0.2">
      <c r="A213" s="116"/>
      <c r="B213" s="83" t="s">
        <v>901</v>
      </c>
      <c r="C213" s="421" t="s">
        <v>900</v>
      </c>
      <c r="D213" s="421"/>
      <c r="E213" s="421"/>
      <c r="F213" s="98" t="s">
        <v>149</v>
      </c>
      <c r="G213" s="98" t="s">
        <v>402</v>
      </c>
      <c r="H213" s="98"/>
      <c r="I213" s="98" t="s">
        <v>402</v>
      </c>
      <c r="J213" s="115"/>
      <c r="K213" s="98"/>
      <c r="L213" s="115">
        <v>1.21</v>
      </c>
      <c r="M213" s="98"/>
      <c r="N213" s="114">
        <v>24</v>
      </c>
      <c r="V213" s="94"/>
      <c r="W213" s="76"/>
      <c r="Z213" s="66" t="s">
        <v>900</v>
      </c>
      <c r="AB213" s="76"/>
      <c r="AD213" s="76"/>
      <c r="AF213" s="76"/>
      <c r="AG213" s="93"/>
    </row>
    <row r="214" spans="1:33" s="65" customFormat="1" ht="12" x14ac:dyDescent="0.2">
      <c r="A214" s="112"/>
      <c r="B214" s="74"/>
      <c r="C214" s="422" t="s">
        <v>144</v>
      </c>
      <c r="D214" s="422"/>
      <c r="E214" s="422"/>
      <c r="F214" s="101"/>
      <c r="G214" s="101"/>
      <c r="H214" s="101"/>
      <c r="I214" s="101"/>
      <c r="J214" s="102"/>
      <c r="K214" s="101"/>
      <c r="L214" s="102">
        <v>6.11</v>
      </c>
      <c r="M214" s="113"/>
      <c r="N214" s="100"/>
      <c r="V214" s="94"/>
      <c r="W214" s="76"/>
      <c r="AB214" s="76" t="s">
        <v>144</v>
      </c>
      <c r="AD214" s="76"/>
      <c r="AF214" s="76"/>
      <c r="AG214" s="93"/>
    </row>
    <row r="215" spans="1:33" s="65" customFormat="1" ht="33.75" x14ac:dyDescent="0.2">
      <c r="A215" s="104" t="s">
        <v>711</v>
      </c>
      <c r="B215" s="103" t="s">
        <v>911</v>
      </c>
      <c r="C215" s="422" t="s">
        <v>908</v>
      </c>
      <c r="D215" s="422"/>
      <c r="E215" s="422"/>
      <c r="F215" s="101" t="s">
        <v>910</v>
      </c>
      <c r="G215" s="101"/>
      <c r="H215" s="101"/>
      <c r="I215" s="101" t="s">
        <v>909</v>
      </c>
      <c r="J215" s="102"/>
      <c r="K215" s="101"/>
      <c r="L215" s="102"/>
      <c r="M215" s="101"/>
      <c r="N215" s="100"/>
      <c r="V215" s="94"/>
      <c r="W215" s="76" t="s">
        <v>908</v>
      </c>
      <c r="AB215" s="76"/>
      <c r="AD215" s="76"/>
      <c r="AF215" s="76"/>
      <c r="AG215" s="93"/>
    </row>
    <row r="216" spans="1:33" s="65" customFormat="1" ht="12" x14ac:dyDescent="0.2">
      <c r="A216" s="106"/>
      <c r="B216" s="105"/>
      <c r="C216" s="421" t="s">
        <v>907</v>
      </c>
      <c r="D216" s="421"/>
      <c r="E216" s="421"/>
      <c r="F216" s="421"/>
      <c r="G216" s="421"/>
      <c r="H216" s="421"/>
      <c r="I216" s="421"/>
      <c r="J216" s="421"/>
      <c r="K216" s="421"/>
      <c r="L216" s="421"/>
      <c r="M216" s="421"/>
      <c r="N216" s="423"/>
      <c r="V216" s="94"/>
      <c r="W216" s="76"/>
      <c r="AB216" s="76"/>
      <c r="AC216" s="66" t="s">
        <v>907</v>
      </c>
      <c r="AD216" s="76"/>
      <c r="AF216" s="76"/>
      <c r="AG216" s="93"/>
    </row>
    <row r="217" spans="1:33" s="65" customFormat="1" ht="12" x14ac:dyDescent="0.2">
      <c r="A217" s="116"/>
      <c r="B217" s="83" t="s">
        <v>168</v>
      </c>
      <c r="C217" s="421" t="s">
        <v>181</v>
      </c>
      <c r="D217" s="421"/>
      <c r="E217" s="421"/>
      <c r="F217" s="98"/>
      <c r="G217" s="98"/>
      <c r="H217" s="98"/>
      <c r="I217" s="98"/>
      <c r="J217" s="115">
        <v>32.5</v>
      </c>
      <c r="K217" s="98"/>
      <c r="L217" s="115">
        <v>0.91</v>
      </c>
      <c r="M217" s="98" t="s">
        <v>176</v>
      </c>
      <c r="N217" s="114">
        <v>18</v>
      </c>
      <c r="V217" s="94"/>
      <c r="W217" s="76"/>
      <c r="Y217" s="66" t="s">
        <v>181</v>
      </c>
      <c r="AB217" s="76"/>
      <c r="AD217" s="76"/>
      <c r="AF217" s="76"/>
      <c r="AG217" s="93"/>
    </row>
    <row r="218" spans="1:33" s="65" customFormat="1" ht="12" x14ac:dyDescent="0.2">
      <c r="A218" s="106"/>
      <c r="B218" s="121" t="s">
        <v>550</v>
      </c>
      <c r="C218" s="428" t="s">
        <v>547</v>
      </c>
      <c r="D218" s="428"/>
      <c r="E218" s="428"/>
      <c r="F218" s="120" t="s">
        <v>141</v>
      </c>
      <c r="G218" s="120" t="s">
        <v>385</v>
      </c>
      <c r="H218" s="120"/>
      <c r="I218" s="120" t="s">
        <v>906</v>
      </c>
      <c r="J218" s="83"/>
      <c r="K218" s="98"/>
      <c r="L218" s="115"/>
      <c r="M218" s="98"/>
      <c r="N218" s="119"/>
      <c r="V218" s="94"/>
      <c r="W218" s="76"/>
      <c r="AB218" s="76"/>
      <c r="AD218" s="76"/>
      <c r="AF218" s="76"/>
      <c r="AG218" s="93" t="s">
        <v>547</v>
      </c>
    </row>
    <row r="219" spans="1:33" s="65" customFormat="1" ht="12" x14ac:dyDescent="0.2">
      <c r="A219" s="116"/>
      <c r="B219" s="83"/>
      <c r="C219" s="421" t="s">
        <v>163</v>
      </c>
      <c r="D219" s="421"/>
      <c r="E219" s="421"/>
      <c r="F219" s="98" t="s">
        <v>162</v>
      </c>
      <c r="G219" s="98" t="s">
        <v>905</v>
      </c>
      <c r="H219" s="98"/>
      <c r="I219" s="98" t="s">
        <v>904</v>
      </c>
      <c r="J219" s="115"/>
      <c r="K219" s="98"/>
      <c r="L219" s="115"/>
      <c r="M219" s="98"/>
      <c r="N219" s="114"/>
      <c r="V219" s="94"/>
      <c r="W219" s="76"/>
      <c r="Z219" s="66" t="s">
        <v>163</v>
      </c>
      <c r="AB219" s="76"/>
      <c r="AD219" s="76"/>
      <c r="AF219" s="76"/>
      <c r="AG219" s="93"/>
    </row>
    <row r="220" spans="1:33" s="65" customFormat="1" ht="12" x14ac:dyDescent="0.2">
      <c r="A220" s="116"/>
      <c r="B220" s="83"/>
      <c r="C220" s="429" t="s">
        <v>157</v>
      </c>
      <c r="D220" s="429"/>
      <c r="E220" s="429"/>
      <c r="F220" s="113"/>
      <c r="G220" s="113"/>
      <c r="H220" s="113"/>
      <c r="I220" s="113"/>
      <c r="J220" s="118">
        <v>32.5</v>
      </c>
      <c r="K220" s="113"/>
      <c r="L220" s="118">
        <v>0.91</v>
      </c>
      <c r="M220" s="113"/>
      <c r="N220" s="117"/>
      <c r="V220" s="94"/>
      <c r="W220" s="76"/>
      <c r="AA220" s="66" t="s">
        <v>157</v>
      </c>
      <c r="AB220" s="76"/>
      <c r="AD220" s="76"/>
      <c r="AF220" s="76"/>
      <c r="AG220" s="93"/>
    </row>
    <row r="221" spans="1:33" s="65" customFormat="1" ht="12" x14ac:dyDescent="0.2">
      <c r="A221" s="116"/>
      <c r="B221" s="83"/>
      <c r="C221" s="421" t="s">
        <v>156</v>
      </c>
      <c r="D221" s="421"/>
      <c r="E221" s="421"/>
      <c r="F221" s="98"/>
      <c r="G221" s="98"/>
      <c r="H221" s="98"/>
      <c r="I221" s="98"/>
      <c r="J221" s="115"/>
      <c r="K221" s="98"/>
      <c r="L221" s="115">
        <v>0.91</v>
      </c>
      <c r="M221" s="98"/>
      <c r="N221" s="114">
        <v>18</v>
      </c>
      <c r="V221" s="94"/>
      <c r="W221" s="76"/>
      <c r="Z221" s="66" t="s">
        <v>156</v>
      </c>
      <c r="AB221" s="76"/>
      <c r="AD221" s="76"/>
      <c r="AF221" s="76"/>
      <c r="AG221" s="93"/>
    </row>
    <row r="222" spans="1:33" s="65" customFormat="1" ht="33.75" x14ac:dyDescent="0.2">
      <c r="A222" s="116"/>
      <c r="B222" s="83" t="s">
        <v>903</v>
      </c>
      <c r="C222" s="421" t="s">
        <v>902</v>
      </c>
      <c r="D222" s="421"/>
      <c r="E222" s="421"/>
      <c r="F222" s="98" t="s">
        <v>149</v>
      </c>
      <c r="G222" s="98" t="s">
        <v>302</v>
      </c>
      <c r="H222" s="98"/>
      <c r="I222" s="98" t="s">
        <v>302</v>
      </c>
      <c r="J222" s="115"/>
      <c r="K222" s="98"/>
      <c r="L222" s="115">
        <v>0.82</v>
      </c>
      <c r="M222" s="98"/>
      <c r="N222" s="114">
        <v>16</v>
      </c>
      <c r="V222" s="94"/>
      <c r="W222" s="76"/>
      <c r="Z222" s="66" t="s">
        <v>902</v>
      </c>
      <c r="AB222" s="76"/>
      <c r="AD222" s="76"/>
      <c r="AF222" s="76"/>
      <c r="AG222" s="93"/>
    </row>
    <row r="223" spans="1:33" s="65" customFormat="1" ht="33.75" x14ac:dyDescent="0.2">
      <c r="A223" s="116"/>
      <c r="B223" s="83" t="s">
        <v>901</v>
      </c>
      <c r="C223" s="421" t="s">
        <v>900</v>
      </c>
      <c r="D223" s="421"/>
      <c r="E223" s="421"/>
      <c r="F223" s="98" t="s">
        <v>149</v>
      </c>
      <c r="G223" s="98" t="s">
        <v>402</v>
      </c>
      <c r="H223" s="98"/>
      <c r="I223" s="98" t="s">
        <v>402</v>
      </c>
      <c r="J223" s="115"/>
      <c r="K223" s="98"/>
      <c r="L223" s="115">
        <v>0.43</v>
      </c>
      <c r="M223" s="98"/>
      <c r="N223" s="114">
        <v>8</v>
      </c>
      <c r="V223" s="94"/>
      <c r="W223" s="76"/>
      <c r="Z223" s="66" t="s">
        <v>900</v>
      </c>
      <c r="AB223" s="76"/>
      <c r="AD223" s="76"/>
      <c r="AF223" s="76"/>
      <c r="AG223" s="93"/>
    </row>
    <row r="224" spans="1:33" s="65" customFormat="1" ht="12" x14ac:dyDescent="0.2">
      <c r="A224" s="112"/>
      <c r="B224" s="74"/>
      <c r="C224" s="422" t="s">
        <v>144</v>
      </c>
      <c r="D224" s="422"/>
      <c r="E224" s="422"/>
      <c r="F224" s="101"/>
      <c r="G224" s="101"/>
      <c r="H224" s="101"/>
      <c r="I224" s="101"/>
      <c r="J224" s="102"/>
      <c r="K224" s="101"/>
      <c r="L224" s="102">
        <v>2.16</v>
      </c>
      <c r="M224" s="113"/>
      <c r="N224" s="100"/>
      <c r="V224" s="94"/>
      <c r="W224" s="76"/>
      <c r="AB224" s="76" t="s">
        <v>144</v>
      </c>
      <c r="AD224" s="76"/>
      <c r="AF224" s="76"/>
      <c r="AG224" s="93"/>
    </row>
    <row r="225" spans="1:33" s="65" customFormat="1" ht="22.5" x14ac:dyDescent="0.2">
      <c r="A225" s="104" t="s">
        <v>705</v>
      </c>
      <c r="B225" s="103" t="s">
        <v>899</v>
      </c>
      <c r="C225" s="422" t="s">
        <v>897</v>
      </c>
      <c r="D225" s="422"/>
      <c r="E225" s="422"/>
      <c r="F225" s="101" t="s">
        <v>898</v>
      </c>
      <c r="G225" s="101"/>
      <c r="H225" s="101"/>
      <c r="I225" s="101" t="s">
        <v>894</v>
      </c>
      <c r="J225" s="102"/>
      <c r="K225" s="101"/>
      <c r="L225" s="102"/>
      <c r="M225" s="101"/>
      <c r="N225" s="100"/>
      <c r="V225" s="94"/>
      <c r="W225" s="76" t="s">
        <v>897</v>
      </c>
      <c r="AB225" s="76"/>
      <c r="AD225" s="76"/>
      <c r="AF225" s="76"/>
      <c r="AG225" s="93"/>
    </row>
    <row r="226" spans="1:33" s="65" customFormat="1" ht="22.5" x14ac:dyDescent="0.2">
      <c r="A226" s="122"/>
      <c r="B226" s="83" t="s">
        <v>186</v>
      </c>
      <c r="C226" s="421" t="s">
        <v>185</v>
      </c>
      <c r="D226" s="421"/>
      <c r="E226" s="421"/>
      <c r="F226" s="421"/>
      <c r="G226" s="421"/>
      <c r="H226" s="421"/>
      <c r="I226" s="421"/>
      <c r="J226" s="421"/>
      <c r="K226" s="421"/>
      <c r="L226" s="421"/>
      <c r="M226" s="421"/>
      <c r="N226" s="423"/>
      <c r="V226" s="94"/>
      <c r="W226" s="76"/>
      <c r="X226" s="66" t="s">
        <v>185</v>
      </c>
      <c r="AB226" s="76"/>
      <c r="AD226" s="76"/>
      <c r="AF226" s="76"/>
      <c r="AG226" s="93"/>
    </row>
    <row r="227" spans="1:33" s="65" customFormat="1" ht="33.75" x14ac:dyDescent="0.2">
      <c r="A227" s="122"/>
      <c r="B227" s="83" t="s">
        <v>184</v>
      </c>
      <c r="C227" s="421" t="s">
        <v>841</v>
      </c>
      <c r="D227" s="421"/>
      <c r="E227" s="421"/>
      <c r="F227" s="421"/>
      <c r="G227" s="421"/>
      <c r="H227" s="421"/>
      <c r="I227" s="421"/>
      <c r="J227" s="421"/>
      <c r="K227" s="421"/>
      <c r="L227" s="421"/>
      <c r="M227" s="421"/>
      <c r="N227" s="423"/>
      <c r="V227" s="94"/>
      <c r="W227" s="76"/>
      <c r="X227" s="66" t="s">
        <v>841</v>
      </c>
      <c r="AB227" s="76"/>
      <c r="AD227" s="76"/>
      <c r="AF227" s="76"/>
      <c r="AG227" s="93"/>
    </row>
    <row r="228" spans="1:33" s="65" customFormat="1" ht="12" x14ac:dyDescent="0.2">
      <c r="A228" s="116"/>
      <c r="B228" s="83" t="s">
        <v>168</v>
      </c>
      <c r="C228" s="421" t="s">
        <v>181</v>
      </c>
      <c r="D228" s="421"/>
      <c r="E228" s="421"/>
      <c r="F228" s="98"/>
      <c r="G228" s="98"/>
      <c r="H228" s="98"/>
      <c r="I228" s="98"/>
      <c r="J228" s="115">
        <v>23.14</v>
      </c>
      <c r="K228" s="98" t="s">
        <v>182</v>
      </c>
      <c r="L228" s="115">
        <v>29.38</v>
      </c>
      <c r="M228" s="98" t="s">
        <v>176</v>
      </c>
      <c r="N228" s="114">
        <v>586</v>
      </c>
      <c r="V228" s="94"/>
      <c r="W228" s="76"/>
      <c r="Y228" s="66" t="s">
        <v>181</v>
      </c>
      <c r="AB228" s="76"/>
      <c r="AD228" s="76"/>
      <c r="AF228" s="76"/>
      <c r="AG228" s="93"/>
    </row>
    <row r="229" spans="1:33" s="65" customFormat="1" ht="12" x14ac:dyDescent="0.2">
      <c r="A229" s="116"/>
      <c r="B229" s="83" t="s">
        <v>180</v>
      </c>
      <c r="C229" s="421" t="s">
        <v>179</v>
      </c>
      <c r="D229" s="421"/>
      <c r="E229" s="421"/>
      <c r="F229" s="98"/>
      <c r="G229" s="98"/>
      <c r="H229" s="98"/>
      <c r="I229" s="98"/>
      <c r="J229" s="115">
        <v>19.5</v>
      </c>
      <c r="K229" s="98" t="s">
        <v>177</v>
      </c>
      <c r="L229" s="115">
        <v>26.91</v>
      </c>
      <c r="M229" s="98"/>
      <c r="N229" s="114"/>
      <c r="V229" s="94"/>
      <c r="W229" s="76"/>
      <c r="Y229" s="66" t="s">
        <v>179</v>
      </c>
      <c r="AB229" s="76"/>
      <c r="AD229" s="76"/>
      <c r="AF229" s="76"/>
      <c r="AG229" s="93"/>
    </row>
    <row r="230" spans="1:33" s="65" customFormat="1" ht="12" x14ac:dyDescent="0.2">
      <c r="A230" s="116"/>
      <c r="B230" s="83" t="s">
        <v>174</v>
      </c>
      <c r="C230" s="421" t="s">
        <v>173</v>
      </c>
      <c r="D230" s="421"/>
      <c r="E230" s="421"/>
      <c r="F230" s="98"/>
      <c r="G230" s="98"/>
      <c r="H230" s="98"/>
      <c r="I230" s="98"/>
      <c r="J230" s="115">
        <v>31.55</v>
      </c>
      <c r="K230" s="98"/>
      <c r="L230" s="115">
        <v>29.03</v>
      </c>
      <c r="M230" s="98"/>
      <c r="N230" s="114"/>
      <c r="V230" s="94"/>
      <c r="W230" s="76"/>
      <c r="Y230" s="66" t="s">
        <v>173</v>
      </c>
      <c r="AB230" s="76"/>
      <c r="AD230" s="76"/>
      <c r="AF230" s="76"/>
      <c r="AG230" s="93"/>
    </row>
    <row r="231" spans="1:33" s="65" customFormat="1" ht="12" x14ac:dyDescent="0.2">
      <c r="A231" s="106"/>
      <c r="B231" s="121" t="s">
        <v>885</v>
      </c>
      <c r="C231" s="428" t="s">
        <v>884</v>
      </c>
      <c r="D231" s="428"/>
      <c r="E231" s="428"/>
      <c r="F231" s="120" t="s">
        <v>700</v>
      </c>
      <c r="G231" s="120" t="s">
        <v>171</v>
      </c>
      <c r="H231" s="120"/>
      <c r="I231" s="120" t="s">
        <v>171</v>
      </c>
      <c r="J231" s="83"/>
      <c r="K231" s="98"/>
      <c r="L231" s="115"/>
      <c r="M231" s="98"/>
      <c r="N231" s="119"/>
      <c r="V231" s="94"/>
      <c r="W231" s="76"/>
      <c r="AB231" s="76"/>
      <c r="AD231" s="76"/>
      <c r="AF231" s="76"/>
      <c r="AG231" s="93" t="s">
        <v>884</v>
      </c>
    </row>
    <row r="232" spans="1:33" s="65" customFormat="1" ht="12" x14ac:dyDescent="0.2">
      <c r="A232" s="106"/>
      <c r="B232" s="121" t="s">
        <v>896</v>
      </c>
      <c r="C232" s="428" t="s">
        <v>893</v>
      </c>
      <c r="D232" s="428"/>
      <c r="E232" s="428"/>
      <c r="F232" s="120" t="s">
        <v>895</v>
      </c>
      <c r="G232" s="120" t="s">
        <v>168</v>
      </c>
      <c r="H232" s="120"/>
      <c r="I232" s="120" t="s">
        <v>894</v>
      </c>
      <c r="J232" s="83"/>
      <c r="K232" s="98"/>
      <c r="L232" s="115"/>
      <c r="M232" s="98"/>
      <c r="N232" s="119"/>
      <c r="V232" s="94"/>
      <c r="W232" s="76"/>
      <c r="AB232" s="76"/>
      <c r="AD232" s="76"/>
      <c r="AF232" s="76"/>
      <c r="AG232" s="93" t="s">
        <v>893</v>
      </c>
    </row>
    <row r="233" spans="1:33" s="65" customFormat="1" ht="12" x14ac:dyDescent="0.2">
      <c r="A233" s="116"/>
      <c r="B233" s="83"/>
      <c r="C233" s="421" t="s">
        <v>163</v>
      </c>
      <c r="D233" s="421"/>
      <c r="E233" s="421"/>
      <c r="F233" s="98" t="s">
        <v>162</v>
      </c>
      <c r="G233" s="98" t="s">
        <v>892</v>
      </c>
      <c r="H233" s="98" t="s">
        <v>165</v>
      </c>
      <c r="I233" s="98" t="s">
        <v>891</v>
      </c>
      <c r="J233" s="115"/>
      <c r="K233" s="98"/>
      <c r="L233" s="115"/>
      <c r="M233" s="98"/>
      <c r="N233" s="114"/>
      <c r="V233" s="94"/>
      <c r="W233" s="76"/>
      <c r="Z233" s="66" t="s">
        <v>163</v>
      </c>
      <c r="AB233" s="76"/>
      <c r="AD233" s="76"/>
      <c r="AF233" s="76"/>
      <c r="AG233" s="93"/>
    </row>
    <row r="234" spans="1:33" s="65" customFormat="1" ht="12" x14ac:dyDescent="0.2">
      <c r="A234" s="116"/>
      <c r="B234" s="83"/>
      <c r="C234" s="429" t="s">
        <v>157</v>
      </c>
      <c r="D234" s="429"/>
      <c r="E234" s="429"/>
      <c r="F234" s="113"/>
      <c r="G234" s="113"/>
      <c r="H234" s="113"/>
      <c r="I234" s="113"/>
      <c r="J234" s="118">
        <v>74.19</v>
      </c>
      <c r="K234" s="113"/>
      <c r="L234" s="118">
        <v>85.32</v>
      </c>
      <c r="M234" s="113"/>
      <c r="N234" s="117"/>
      <c r="V234" s="94"/>
      <c r="W234" s="76"/>
      <c r="AA234" s="66" t="s">
        <v>157</v>
      </c>
      <c r="AB234" s="76"/>
      <c r="AD234" s="76"/>
      <c r="AF234" s="76"/>
      <c r="AG234" s="93"/>
    </row>
    <row r="235" spans="1:33" s="65" customFormat="1" ht="12" x14ac:dyDescent="0.2">
      <c r="A235" s="116"/>
      <c r="B235" s="83"/>
      <c r="C235" s="421" t="s">
        <v>156</v>
      </c>
      <c r="D235" s="421"/>
      <c r="E235" s="421"/>
      <c r="F235" s="98"/>
      <c r="G235" s="98"/>
      <c r="H235" s="98"/>
      <c r="I235" s="98"/>
      <c r="J235" s="115"/>
      <c r="K235" s="98"/>
      <c r="L235" s="115">
        <v>29.38</v>
      </c>
      <c r="M235" s="98"/>
      <c r="N235" s="114">
        <v>586</v>
      </c>
      <c r="V235" s="94"/>
      <c r="W235" s="76"/>
      <c r="Z235" s="66" t="s">
        <v>156</v>
      </c>
      <c r="AB235" s="76"/>
      <c r="AD235" s="76"/>
      <c r="AF235" s="76"/>
      <c r="AG235" s="93"/>
    </row>
    <row r="236" spans="1:33" s="65" customFormat="1" ht="33.75" x14ac:dyDescent="0.2">
      <c r="A236" s="116"/>
      <c r="B236" s="83" t="s">
        <v>155</v>
      </c>
      <c r="C236" s="421" t="s">
        <v>151</v>
      </c>
      <c r="D236" s="421"/>
      <c r="E236" s="421"/>
      <c r="F236" s="98" t="s">
        <v>149</v>
      </c>
      <c r="G236" s="98" t="s">
        <v>154</v>
      </c>
      <c r="H236" s="98" t="s">
        <v>153</v>
      </c>
      <c r="I236" s="98" t="s">
        <v>152</v>
      </c>
      <c r="J236" s="115"/>
      <c r="K236" s="98"/>
      <c r="L236" s="115">
        <v>24.59</v>
      </c>
      <c r="M236" s="98"/>
      <c r="N236" s="114">
        <v>490</v>
      </c>
      <c r="V236" s="94"/>
      <c r="W236" s="76"/>
      <c r="Z236" s="66" t="s">
        <v>151</v>
      </c>
      <c r="AB236" s="76"/>
      <c r="AD236" s="76"/>
      <c r="AF236" s="76"/>
      <c r="AG236" s="93"/>
    </row>
    <row r="237" spans="1:33" s="65" customFormat="1" ht="33.75" x14ac:dyDescent="0.2">
      <c r="A237" s="116"/>
      <c r="B237" s="83" t="s">
        <v>150</v>
      </c>
      <c r="C237" s="421" t="s">
        <v>145</v>
      </c>
      <c r="D237" s="421"/>
      <c r="E237" s="421"/>
      <c r="F237" s="98" t="s">
        <v>149</v>
      </c>
      <c r="G237" s="98" t="s">
        <v>148</v>
      </c>
      <c r="H237" s="98" t="s">
        <v>147</v>
      </c>
      <c r="I237" s="98" t="s">
        <v>146</v>
      </c>
      <c r="J237" s="115"/>
      <c r="K237" s="98"/>
      <c r="L237" s="115">
        <v>15.48</v>
      </c>
      <c r="M237" s="98"/>
      <c r="N237" s="114">
        <v>309</v>
      </c>
      <c r="V237" s="94"/>
      <c r="W237" s="76"/>
      <c r="Z237" s="66" t="s">
        <v>145</v>
      </c>
      <c r="AB237" s="76"/>
      <c r="AD237" s="76"/>
      <c r="AF237" s="76"/>
      <c r="AG237" s="93"/>
    </row>
    <row r="238" spans="1:33" s="65" customFormat="1" ht="12" x14ac:dyDescent="0.2">
      <c r="A238" s="112"/>
      <c r="B238" s="74"/>
      <c r="C238" s="422" t="s">
        <v>144</v>
      </c>
      <c r="D238" s="422"/>
      <c r="E238" s="422"/>
      <c r="F238" s="101"/>
      <c r="G238" s="101"/>
      <c r="H238" s="101"/>
      <c r="I238" s="101"/>
      <c r="J238" s="102"/>
      <c r="K238" s="101"/>
      <c r="L238" s="102">
        <v>125.39</v>
      </c>
      <c r="M238" s="113"/>
      <c r="N238" s="100"/>
      <c r="V238" s="94"/>
      <c r="W238" s="76"/>
      <c r="AB238" s="76" t="s">
        <v>144</v>
      </c>
      <c r="AD238" s="76"/>
      <c r="AF238" s="76"/>
      <c r="AG238" s="93"/>
    </row>
    <row r="239" spans="1:33" s="65" customFormat="1" ht="33.75" x14ac:dyDescent="0.2">
      <c r="A239" s="104" t="s">
        <v>695</v>
      </c>
      <c r="B239" s="103" t="s">
        <v>890</v>
      </c>
      <c r="C239" s="422" t="s">
        <v>889</v>
      </c>
      <c r="D239" s="422"/>
      <c r="E239" s="422"/>
      <c r="F239" s="101" t="s">
        <v>235</v>
      </c>
      <c r="G239" s="101"/>
      <c r="H239" s="101"/>
      <c r="I239" s="101" t="s">
        <v>168</v>
      </c>
      <c r="J239" s="102">
        <v>2997.29</v>
      </c>
      <c r="K239" s="101"/>
      <c r="L239" s="102">
        <v>2997.29</v>
      </c>
      <c r="M239" s="101"/>
      <c r="N239" s="100"/>
      <c r="V239" s="94"/>
      <c r="W239" s="76" t="s">
        <v>889</v>
      </c>
      <c r="AB239" s="76"/>
      <c r="AD239" s="76"/>
      <c r="AF239" s="76"/>
      <c r="AG239" s="93"/>
    </row>
    <row r="240" spans="1:33" s="65" customFormat="1" ht="12" x14ac:dyDescent="0.2">
      <c r="A240" s="112"/>
      <c r="B240" s="74"/>
      <c r="C240" s="111" t="s">
        <v>232</v>
      </c>
      <c r="D240" s="110"/>
      <c r="E240" s="110"/>
      <c r="F240" s="99"/>
      <c r="G240" s="99"/>
      <c r="H240" s="99"/>
      <c r="I240" s="99"/>
      <c r="J240" s="109"/>
      <c r="K240" s="99"/>
      <c r="L240" s="109"/>
      <c r="M240" s="108"/>
      <c r="N240" s="107"/>
      <c r="V240" s="94"/>
      <c r="W240" s="76"/>
      <c r="AB240" s="76"/>
      <c r="AD240" s="76"/>
      <c r="AF240" s="76"/>
      <c r="AG240" s="93"/>
    </row>
    <row r="241" spans="1:33" s="65" customFormat="1" ht="22.5" x14ac:dyDescent="0.2">
      <c r="A241" s="104" t="s">
        <v>685</v>
      </c>
      <c r="B241" s="103" t="s">
        <v>888</v>
      </c>
      <c r="C241" s="422" t="s">
        <v>886</v>
      </c>
      <c r="D241" s="422"/>
      <c r="E241" s="422"/>
      <c r="F241" s="101" t="s">
        <v>887</v>
      </c>
      <c r="G241" s="101"/>
      <c r="H241" s="101"/>
      <c r="I241" s="101" t="s">
        <v>168</v>
      </c>
      <c r="J241" s="102"/>
      <c r="K241" s="101"/>
      <c r="L241" s="102"/>
      <c r="M241" s="101"/>
      <c r="N241" s="100"/>
      <c r="V241" s="94"/>
      <c r="W241" s="76" t="s">
        <v>886</v>
      </c>
      <c r="AB241" s="76"/>
      <c r="AD241" s="76"/>
      <c r="AF241" s="76"/>
      <c r="AG241" s="93"/>
    </row>
    <row r="242" spans="1:33" s="65" customFormat="1" ht="22.5" x14ac:dyDescent="0.2">
      <c r="A242" s="122"/>
      <c r="B242" s="83" t="s">
        <v>186</v>
      </c>
      <c r="C242" s="421" t="s">
        <v>185</v>
      </c>
      <c r="D242" s="421"/>
      <c r="E242" s="421"/>
      <c r="F242" s="421"/>
      <c r="G242" s="421"/>
      <c r="H242" s="421"/>
      <c r="I242" s="421"/>
      <c r="J242" s="421"/>
      <c r="K242" s="421"/>
      <c r="L242" s="421"/>
      <c r="M242" s="421"/>
      <c r="N242" s="423"/>
      <c r="V242" s="94"/>
      <c r="W242" s="76"/>
      <c r="X242" s="66" t="s">
        <v>185</v>
      </c>
      <c r="AB242" s="76"/>
      <c r="AD242" s="76"/>
      <c r="AF242" s="76"/>
      <c r="AG242" s="93"/>
    </row>
    <row r="243" spans="1:33" s="65" customFormat="1" ht="33.75" x14ac:dyDescent="0.2">
      <c r="A243" s="122"/>
      <c r="B243" s="83" t="s">
        <v>184</v>
      </c>
      <c r="C243" s="421" t="s">
        <v>841</v>
      </c>
      <c r="D243" s="421"/>
      <c r="E243" s="421"/>
      <c r="F243" s="421"/>
      <c r="G243" s="421"/>
      <c r="H243" s="421"/>
      <c r="I243" s="421"/>
      <c r="J243" s="421"/>
      <c r="K243" s="421"/>
      <c r="L243" s="421"/>
      <c r="M243" s="421"/>
      <c r="N243" s="423"/>
      <c r="V243" s="94"/>
      <c r="W243" s="76"/>
      <c r="X243" s="66" t="s">
        <v>841</v>
      </c>
      <c r="AB243" s="76"/>
      <c r="AD243" s="76"/>
      <c r="AF243" s="76"/>
      <c r="AG243" s="93"/>
    </row>
    <row r="244" spans="1:33" s="65" customFormat="1" ht="12" x14ac:dyDescent="0.2">
      <c r="A244" s="116"/>
      <c r="B244" s="83" t="s">
        <v>168</v>
      </c>
      <c r="C244" s="421" t="s">
        <v>181</v>
      </c>
      <c r="D244" s="421"/>
      <c r="E244" s="421"/>
      <c r="F244" s="98"/>
      <c r="G244" s="98"/>
      <c r="H244" s="98"/>
      <c r="I244" s="98"/>
      <c r="J244" s="115">
        <v>10.7</v>
      </c>
      <c r="K244" s="98" t="s">
        <v>182</v>
      </c>
      <c r="L244" s="115">
        <v>14.77</v>
      </c>
      <c r="M244" s="98" t="s">
        <v>176</v>
      </c>
      <c r="N244" s="114">
        <v>295</v>
      </c>
      <c r="V244" s="94"/>
      <c r="W244" s="76"/>
      <c r="Y244" s="66" t="s">
        <v>181</v>
      </c>
      <c r="AB244" s="76"/>
      <c r="AD244" s="76"/>
      <c r="AF244" s="76"/>
      <c r="AG244" s="93"/>
    </row>
    <row r="245" spans="1:33" s="65" customFormat="1" ht="12" x14ac:dyDescent="0.2">
      <c r="A245" s="116"/>
      <c r="B245" s="83" t="s">
        <v>180</v>
      </c>
      <c r="C245" s="421" t="s">
        <v>179</v>
      </c>
      <c r="D245" s="421"/>
      <c r="E245" s="421"/>
      <c r="F245" s="98"/>
      <c r="G245" s="98"/>
      <c r="H245" s="98"/>
      <c r="I245" s="98"/>
      <c r="J245" s="115">
        <v>3.86</v>
      </c>
      <c r="K245" s="98" t="s">
        <v>177</v>
      </c>
      <c r="L245" s="115">
        <v>5.79</v>
      </c>
      <c r="M245" s="98"/>
      <c r="N245" s="114"/>
      <c r="V245" s="94"/>
      <c r="W245" s="76"/>
      <c r="Y245" s="66" t="s">
        <v>179</v>
      </c>
      <c r="AB245" s="76"/>
      <c r="AD245" s="76"/>
      <c r="AF245" s="76"/>
      <c r="AG245" s="93"/>
    </row>
    <row r="246" spans="1:33" s="65" customFormat="1" ht="12" x14ac:dyDescent="0.2">
      <c r="A246" s="116"/>
      <c r="B246" s="83" t="s">
        <v>174</v>
      </c>
      <c r="C246" s="421" t="s">
        <v>173</v>
      </c>
      <c r="D246" s="421"/>
      <c r="E246" s="421"/>
      <c r="F246" s="98"/>
      <c r="G246" s="98"/>
      <c r="H246" s="98"/>
      <c r="I246" s="98"/>
      <c r="J246" s="115">
        <v>0.9</v>
      </c>
      <c r="K246" s="98"/>
      <c r="L246" s="115">
        <v>0.9</v>
      </c>
      <c r="M246" s="98"/>
      <c r="N246" s="114"/>
      <c r="V246" s="94"/>
      <c r="W246" s="76"/>
      <c r="Y246" s="66" t="s">
        <v>173</v>
      </c>
      <c r="AB246" s="76"/>
      <c r="AD246" s="76"/>
      <c r="AF246" s="76"/>
      <c r="AG246" s="93"/>
    </row>
    <row r="247" spans="1:33" s="65" customFormat="1" ht="12" x14ac:dyDescent="0.2">
      <c r="A247" s="106"/>
      <c r="B247" s="121" t="s">
        <v>885</v>
      </c>
      <c r="C247" s="428" t="s">
        <v>884</v>
      </c>
      <c r="D247" s="428"/>
      <c r="E247" s="428"/>
      <c r="F247" s="120" t="s">
        <v>700</v>
      </c>
      <c r="G247" s="120" t="s">
        <v>171</v>
      </c>
      <c r="H247" s="120"/>
      <c r="I247" s="120" t="s">
        <v>171</v>
      </c>
      <c r="J247" s="83"/>
      <c r="K247" s="98"/>
      <c r="L247" s="115"/>
      <c r="M247" s="98"/>
      <c r="N247" s="119"/>
      <c r="V247" s="94"/>
      <c r="W247" s="76"/>
      <c r="AB247" s="76"/>
      <c r="AD247" s="76"/>
      <c r="AF247" s="76"/>
      <c r="AG247" s="93" t="s">
        <v>884</v>
      </c>
    </row>
    <row r="248" spans="1:33" s="65" customFormat="1" ht="12" x14ac:dyDescent="0.2">
      <c r="A248" s="116"/>
      <c r="B248" s="83"/>
      <c r="C248" s="421" t="s">
        <v>163</v>
      </c>
      <c r="D248" s="421"/>
      <c r="E248" s="421"/>
      <c r="F248" s="98" t="s">
        <v>162</v>
      </c>
      <c r="G248" s="98" t="s">
        <v>883</v>
      </c>
      <c r="H248" s="98" t="s">
        <v>165</v>
      </c>
      <c r="I248" s="98" t="s">
        <v>882</v>
      </c>
      <c r="J248" s="115"/>
      <c r="K248" s="98"/>
      <c r="L248" s="115"/>
      <c r="M248" s="98"/>
      <c r="N248" s="114"/>
      <c r="V248" s="94"/>
      <c r="W248" s="76"/>
      <c r="Z248" s="66" t="s">
        <v>163</v>
      </c>
      <c r="AB248" s="76"/>
      <c r="AD248" s="76"/>
      <c r="AF248" s="76"/>
      <c r="AG248" s="93"/>
    </row>
    <row r="249" spans="1:33" s="65" customFormat="1" ht="12" x14ac:dyDescent="0.2">
      <c r="A249" s="116"/>
      <c r="B249" s="83"/>
      <c r="C249" s="429" t="s">
        <v>157</v>
      </c>
      <c r="D249" s="429"/>
      <c r="E249" s="429"/>
      <c r="F249" s="113"/>
      <c r="G249" s="113"/>
      <c r="H249" s="113"/>
      <c r="I249" s="113"/>
      <c r="J249" s="118">
        <v>15.46</v>
      </c>
      <c r="K249" s="113"/>
      <c r="L249" s="118">
        <v>21.46</v>
      </c>
      <c r="M249" s="113"/>
      <c r="N249" s="117"/>
      <c r="V249" s="94"/>
      <c r="W249" s="76"/>
      <c r="AA249" s="66" t="s">
        <v>157</v>
      </c>
      <c r="AB249" s="76"/>
      <c r="AD249" s="76"/>
      <c r="AF249" s="76"/>
      <c r="AG249" s="93"/>
    </row>
    <row r="250" spans="1:33" s="65" customFormat="1" ht="12" x14ac:dyDescent="0.2">
      <c r="A250" s="116"/>
      <c r="B250" s="83"/>
      <c r="C250" s="421" t="s">
        <v>156</v>
      </c>
      <c r="D250" s="421"/>
      <c r="E250" s="421"/>
      <c r="F250" s="98"/>
      <c r="G250" s="98"/>
      <c r="H250" s="98"/>
      <c r="I250" s="98"/>
      <c r="J250" s="115"/>
      <c r="K250" s="98"/>
      <c r="L250" s="115">
        <v>14.77</v>
      </c>
      <c r="M250" s="98"/>
      <c r="N250" s="114">
        <v>295</v>
      </c>
      <c r="V250" s="94"/>
      <c r="W250" s="76"/>
      <c r="Z250" s="66" t="s">
        <v>156</v>
      </c>
      <c r="AB250" s="76"/>
      <c r="AD250" s="76"/>
      <c r="AF250" s="76"/>
      <c r="AG250" s="93"/>
    </row>
    <row r="251" spans="1:33" s="65" customFormat="1" ht="33.75" x14ac:dyDescent="0.2">
      <c r="A251" s="116"/>
      <c r="B251" s="83" t="s">
        <v>155</v>
      </c>
      <c r="C251" s="421" t="s">
        <v>151</v>
      </c>
      <c r="D251" s="421"/>
      <c r="E251" s="421"/>
      <c r="F251" s="98" t="s">
        <v>149</v>
      </c>
      <c r="G251" s="98" t="s">
        <v>154</v>
      </c>
      <c r="H251" s="98" t="s">
        <v>153</v>
      </c>
      <c r="I251" s="98" t="s">
        <v>152</v>
      </c>
      <c r="J251" s="115"/>
      <c r="K251" s="98"/>
      <c r="L251" s="115">
        <v>12.36</v>
      </c>
      <c r="M251" s="98"/>
      <c r="N251" s="114">
        <v>247</v>
      </c>
      <c r="V251" s="94"/>
      <c r="W251" s="76"/>
      <c r="Z251" s="66" t="s">
        <v>151</v>
      </c>
      <c r="AB251" s="76"/>
      <c r="AD251" s="76"/>
      <c r="AF251" s="76"/>
      <c r="AG251" s="93"/>
    </row>
    <row r="252" spans="1:33" s="65" customFormat="1" ht="33.75" x14ac:dyDescent="0.2">
      <c r="A252" s="116"/>
      <c r="B252" s="83" t="s">
        <v>150</v>
      </c>
      <c r="C252" s="421" t="s">
        <v>145</v>
      </c>
      <c r="D252" s="421"/>
      <c r="E252" s="421"/>
      <c r="F252" s="98" t="s">
        <v>149</v>
      </c>
      <c r="G252" s="98" t="s">
        <v>148</v>
      </c>
      <c r="H252" s="98" t="s">
        <v>147</v>
      </c>
      <c r="I252" s="98" t="s">
        <v>146</v>
      </c>
      <c r="J252" s="115"/>
      <c r="K252" s="98"/>
      <c r="L252" s="115">
        <v>7.78</v>
      </c>
      <c r="M252" s="98"/>
      <c r="N252" s="114">
        <v>155</v>
      </c>
      <c r="V252" s="94"/>
      <c r="W252" s="76"/>
      <c r="Z252" s="66" t="s">
        <v>145</v>
      </c>
      <c r="AB252" s="76"/>
      <c r="AD252" s="76"/>
      <c r="AF252" s="76"/>
      <c r="AG252" s="93"/>
    </row>
    <row r="253" spans="1:33" s="65" customFormat="1" ht="12" x14ac:dyDescent="0.2">
      <c r="A253" s="112"/>
      <c r="B253" s="74"/>
      <c r="C253" s="422" t="s">
        <v>144</v>
      </c>
      <c r="D253" s="422"/>
      <c r="E253" s="422"/>
      <c r="F253" s="101"/>
      <c r="G253" s="101"/>
      <c r="H253" s="101"/>
      <c r="I253" s="101"/>
      <c r="J253" s="102"/>
      <c r="K253" s="101"/>
      <c r="L253" s="102">
        <v>41.6</v>
      </c>
      <c r="M253" s="113"/>
      <c r="N253" s="100"/>
      <c r="V253" s="94"/>
      <c r="W253" s="76"/>
      <c r="AB253" s="76" t="s">
        <v>144</v>
      </c>
      <c r="AD253" s="76"/>
      <c r="AF253" s="76"/>
      <c r="AG253" s="93"/>
    </row>
    <row r="254" spans="1:33" s="65" customFormat="1" ht="22.5" x14ac:dyDescent="0.2">
      <c r="A254" s="104" t="s">
        <v>477</v>
      </c>
      <c r="B254" s="103" t="s">
        <v>881</v>
      </c>
      <c r="C254" s="422" t="s">
        <v>880</v>
      </c>
      <c r="D254" s="422"/>
      <c r="E254" s="422"/>
      <c r="F254" s="101" t="s">
        <v>235</v>
      </c>
      <c r="G254" s="101"/>
      <c r="H254" s="101"/>
      <c r="I254" s="101" t="s">
        <v>168</v>
      </c>
      <c r="J254" s="102">
        <v>389.76</v>
      </c>
      <c r="K254" s="101"/>
      <c r="L254" s="102">
        <v>389.76</v>
      </c>
      <c r="M254" s="101"/>
      <c r="N254" s="100"/>
      <c r="V254" s="94"/>
      <c r="W254" s="76" t="s">
        <v>880</v>
      </c>
      <c r="AB254" s="76"/>
      <c r="AD254" s="76"/>
      <c r="AF254" s="76"/>
      <c r="AG254" s="93"/>
    </row>
    <row r="255" spans="1:33" s="65" customFormat="1" ht="12" x14ac:dyDescent="0.2">
      <c r="A255" s="112"/>
      <c r="B255" s="74"/>
      <c r="C255" s="111" t="s">
        <v>232</v>
      </c>
      <c r="D255" s="110"/>
      <c r="E255" s="110"/>
      <c r="F255" s="99"/>
      <c r="G255" s="99"/>
      <c r="H255" s="99"/>
      <c r="I255" s="99"/>
      <c r="J255" s="109"/>
      <c r="K255" s="99"/>
      <c r="L255" s="109"/>
      <c r="M255" s="108"/>
      <c r="N255" s="107"/>
      <c r="V255" s="94"/>
      <c r="W255" s="76"/>
      <c r="AB255" s="76"/>
      <c r="AD255" s="76"/>
      <c r="AF255" s="76"/>
      <c r="AG255" s="93"/>
    </row>
    <row r="256" spans="1:33" s="65" customFormat="1" ht="56.25" x14ac:dyDescent="0.2">
      <c r="A256" s="104" t="s">
        <v>669</v>
      </c>
      <c r="B256" s="103" t="s">
        <v>879</v>
      </c>
      <c r="C256" s="422" t="s">
        <v>877</v>
      </c>
      <c r="D256" s="422"/>
      <c r="E256" s="422"/>
      <c r="F256" s="101" t="s">
        <v>878</v>
      </c>
      <c r="G256" s="101"/>
      <c r="H256" s="101"/>
      <c r="I256" s="101" t="s">
        <v>394</v>
      </c>
      <c r="J256" s="102"/>
      <c r="K256" s="101"/>
      <c r="L256" s="102"/>
      <c r="M256" s="101"/>
      <c r="N256" s="100"/>
      <c r="V256" s="94"/>
      <c r="W256" s="76" t="s">
        <v>877</v>
      </c>
      <c r="AB256" s="76"/>
      <c r="AD256" s="76"/>
      <c r="AF256" s="76"/>
      <c r="AG256" s="93"/>
    </row>
    <row r="257" spans="1:33" s="65" customFormat="1" ht="22.5" x14ac:dyDescent="0.2">
      <c r="A257" s="122"/>
      <c r="B257" s="83" t="s">
        <v>186</v>
      </c>
      <c r="C257" s="421" t="s">
        <v>185</v>
      </c>
      <c r="D257" s="421"/>
      <c r="E257" s="421"/>
      <c r="F257" s="421"/>
      <c r="G257" s="421"/>
      <c r="H257" s="421"/>
      <c r="I257" s="421"/>
      <c r="J257" s="421"/>
      <c r="K257" s="421"/>
      <c r="L257" s="421"/>
      <c r="M257" s="421"/>
      <c r="N257" s="423"/>
      <c r="V257" s="94"/>
      <c r="W257" s="76"/>
      <c r="X257" s="66" t="s">
        <v>185</v>
      </c>
      <c r="AB257" s="76"/>
      <c r="AD257" s="76"/>
      <c r="AF257" s="76"/>
      <c r="AG257" s="93"/>
    </row>
    <row r="258" spans="1:33" s="65" customFormat="1" ht="33.75" x14ac:dyDescent="0.2">
      <c r="A258" s="122"/>
      <c r="B258" s="83" t="s">
        <v>184</v>
      </c>
      <c r="C258" s="421" t="s">
        <v>841</v>
      </c>
      <c r="D258" s="421"/>
      <c r="E258" s="421"/>
      <c r="F258" s="421"/>
      <c r="G258" s="421"/>
      <c r="H258" s="421"/>
      <c r="I258" s="421"/>
      <c r="J258" s="421"/>
      <c r="K258" s="421"/>
      <c r="L258" s="421"/>
      <c r="M258" s="421"/>
      <c r="N258" s="423"/>
      <c r="V258" s="94"/>
      <c r="W258" s="76"/>
      <c r="X258" s="66" t="s">
        <v>841</v>
      </c>
      <c r="AB258" s="76"/>
      <c r="AD258" s="76"/>
      <c r="AF258" s="76"/>
      <c r="AG258" s="93"/>
    </row>
    <row r="259" spans="1:33" s="65" customFormat="1" ht="12" x14ac:dyDescent="0.2">
      <c r="A259" s="116"/>
      <c r="B259" s="83" t="s">
        <v>168</v>
      </c>
      <c r="C259" s="421" t="s">
        <v>181</v>
      </c>
      <c r="D259" s="421"/>
      <c r="E259" s="421"/>
      <c r="F259" s="98"/>
      <c r="G259" s="98"/>
      <c r="H259" s="98"/>
      <c r="I259" s="98"/>
      <c r="J259" s="115">
        <v>7.46</v>
      </c>
      <c r="K259" s="98" t="s">
        <v>182</v>
      </c>
      <c r="L259" s="115">
        <v>10.19</v>
      </c>
      <c r="M259" s="98" t="s">
        <v>176</v>
      </c>
      <c r="N259" s="114">
        <v>203</v>
      </c>
      <c r="V259" s="94"/>
      <c r="W259" s="76"/>
      <c r="Y259" s="66" t="s">
        <v>181</v>
      </c>
      <c r="AB259" s="76"/>
      <c r="AD259" s="76"/>
      <c r="AF259" s="76"/>
      <c r="AG259" s="93"/>
    </row>
    <row r="260" spans="1:33" s="65" customFormat="1" ht="12" x14ac:dyDescent="0.2">
      <c r="A260" s="116"/>
      <c r="B260" s="83"/>
      <c r="C260" s="421" t="s">
        <v>163</v>
      </c>
      <c r="D260" s="421"/>
      <c r="E260" s="421"/>
      <c r="F260" s="98" t="s">
        <v>162</v>
      </c>
      <c r="G260" s="98" t="s">
        <v>153</v>
      </c>
      <c r="H260" s="98" t="s">
        <v>165</v>
      </c>
      <c r="I260" s="98" t="s">
        <v>876</v>
      </c>
      <c r="J260" s="115"/>
      <c r="K260" s="98"/>
      <c r="L260" s="115"/>
      <c r="M260" s="98"/>
      <c r="N260" s="114"/>
      <c r="V260" s="94"/>
      <c r="W260" s="76"/>
      <c r="Z260" s="66" t="s">
        <v>163</v>
      </c>
      <c r="AB260" s="76"/>
      <c r="AD260" s="76"/>
      <c r="AF260" s="76"/>
      <c r="AG260" s="93"/>
    </row>
    <row r="261" spans="1:33" s="65" customFormat="1" ht="12" x14ac:dyDescent="0.2">
      <c r="A261" s="116"/>
      <c r="B261" s="83"/>
      <c r="C261" s="429" t="s">
        <v>157</v>
      </c>
      <c r="D261" s="429"/>
      <c r="E261" s="429"/>
      <c r="F261" s="113"/>
      <c r="G261" s="113"/>
      <c r="H261" s="113"/>
      <c r="I261" s="113"/>
      <c r="J261" s="118">
        <v>7.46</v>
      </c>
      <c r="K261" s="113"/>
      <c r="L261" s="118">
        <v>10.19</v>
      </c>
      <c r="M261" s="113"/>
      <c r="N261" s="117"/>
      <c r="V261" s="94"/>
      <c r="W261" s="76"/>
      <c r="AA261" s="66" t="s">
        <v>157</v>
      </c>
      <c r="AB261" s="76"/>
      <c r="AD261" s="76"/>
      <c r="AF261" s="76"/>
      <c r="AG261" s="93"/>
    </row>
    <row r="262" spans="1:33" s="65" customFormat="1" ht="12" x14ac:dyDescent="0.2">
      <c r="A262" s="116"/>
      <c r="B262" s="83"/>
      <c r="C262" s="421" t="s">
        <v>156</v>
      </c>
      <c r="D262" s="421"/>
      <c r="E262" s="421"/>
      <c r="F262" s="98"/>
      <c r="G262" s="98"/>
      <c r="H262" s="98"/>
      <c r="I262" s="98"/>
      <c r="J262" s="115"/>
      <c r="K262" s="98"/>
      <c r="L262" s="115">
        <v>10.19</v>
      </c>
      <c r="M262" s="98"/>
      <c r="N262" s="114">
        <v>203</v>
      </c>
      <c r="V262" s="94"/>
      <c r="W262" s="76"/>
      <c r="Z262" s="66" t="s">
        <v>156</v>
      </c>
      <c r="AB262" s="76"/>
      <c r="AD262" s="76"/>
      <c r="AF262" s="76"/>
      <c r="AG262" s="93"/>
    </row>
    <row r="263" spans="1:33" s="65" customFormat="1" ht="33.75" x14ac:dyDescent="0.2">
      <c r="A263" s="116"/>
      <c r="B263" s="83" t="s">
        <v>870</v>
      </c>
      <c r="C263" s="421" t="s">
        <v>868</v>
      </c>
      <c r="D263" s="421"/>
      <c r="E263" s="421"/>
      <c r="F263" s="98" t="s">
        <v>149</v>
      </c>
      <c r="G263" s="98" t="s">
        <v>265</v>
      </c>
      <c r="H263" s="98" t="s">
        <v>153</v>
      </c>
      <c r="I263" s="98" t="s">
        <v>869</v>
      </c>
      <c r="J263" s="115"/>
      <c r="K263" s="98"/>
      <c r="L263" s="115">
        <v>8.6199999999999992</v>
      </c>
      <c r="M263" s="98"/>
      <c r="N263" s="114">
        <v>172</v>
      </c>
      <c r="V263" s="94"/>
      <c r="W263" s="76"/>
      <c r="Z263" s="66" t="s">
        <v>868</v>
      </c>
      <c r="AB263" s="76"/>
      <c r="AD263" s="76"/>
      <c r="AF263" s="76"/>
      <c r="AG263" s="93"/>
    </row>
    <row r="264" spans="1:33" s="65" customFormat="1" ht="33.75" x14ac:dyDescent="0.2">
      <c r="A264" s="116"/>
      <c r="B264" s="83" t="s">
        <v>867</v>
      </c>
      <c r="C264" s="421" t="s">
        <v>865</v>
      </c>
      <c r="D264" s="421"/>
      <c r="E264" s="421"/>
      <c r="F264" s="98" t="s">
        <v>149</v>
      </c>
      <c r="G264" s="98" t="s">
        <v>374</v>
      </c>
      <c r="H264" s="98" t="s">
        <v>147</v>
      </c>
      <c r="I264" s="98" t="s">
        <v>866</v>
      </c>
      <c r="J264" s="115"/>
      <c r="K264" s="98"/>
      <c r="L264" s="115">
        <v>4.42</v>
      </c>
      <c r="M264" s="98"/>
      <c r="N264" s="114">
        <v>88</v>
      </c>
      <c r="V264" s="94"/>
      <c r="W264" s="76"/>
      <c r="Z264" s="66" t="s">
        <v>865</v>
      </c>
      <c r="AB264" s="76"/>
      <c r="AD264" s="76"/>
      <c r="AF264" s="76"/>
      <c r="AG264" s="93"/>
    </row>
    <row r="265" spans="1:33" s="65" customFormat="1" ht="12" x14ac:dyDescent="0.2">
      <c r="A265" s="112"/>
      <c r="B265" s="74"/>
      <c r="C265" s="422" t="s">
        <v>144</v>
      </c>
      <c r="D265" s="422"/>
      <c r="E265" s="422"/>
      <c r="F265" s="101"/>
      <c r="G265" s="101"/>
      <c r="H265" s="101"/>
      <c r="I265" s="101"/>
      <c r="J265" s="102"/>
      <c r="K265" s="101"/>
      <c r="L265" s="102">
        <v>23.23</v>
      </c>
      <c r="M265" s="113"/>
      <c r="N265" s="100"/>
      <c r="V265" s="94"/>
      <c r="W265" s="76"/>
      <c r="AB265" s="76" t="s">
        <v>144</v>
      </c>
      <c r="AD265" s="76"/>
      <c r="AF265" s="76"/>
      <c r="AG265" s="93"/>
    </row>
    <row r="266" spans="1:33" s="65" customFormat="1" ht="56.25" x14ac:dyDescent="0.2">
      <c r="A266" s="104" t="s">
        <v>663</v>
      </c>
      <c r="B266" s="103" t="s">
        <v>875</v>
      </c>
      <c r="C266" s="422" t="s">
        <v>873</v>
      </c>
      <c r="D266" s="422"/>
      <c r="E266" s="422"/>
      <c r="F266" s="101" t="s">
        <v>874</v>
      </c>
      <c r="G266" s="101"/>
      <c r="H266" s="101"/>
      <c r="I266" s="101" t="s">
        <v>394</v>
      </c>
      <c r="J266" s="102"/>
      <c r="K266" s="101"/>
      <c r="L266" s="102"/>
      <c r="M266" s="101"/>
      <c r="N266" s="100"/>
      <c r="V266" s="94"/>
      <c r="W266" s="76" t="s">
        <v>873</v>
      </c>
      <c r="AB266" s="76"/>
      <c r="AD266" s="76"/>
      <c r="AF266" s="76"/>
      <c r="AG266" s="93"/>
    </row>
    <row r="267" spans="1:33" s="65" customFormat="1" ht="22.5" x14ac:dyDescent="0.2">
      <c r="A267" s="122"/>
      <c r="B267" s="83" t="s">
        <v>186</v>
      </c>
      <c r="C267" s="421" t="s">
        <v>185</v>
      </c>
      <c r="D267" s="421"/>
      <c r="E267" s="421"/>
      <c r="F267" s="421"/>
      <c r="G267" s="421"/>
      <c r="H267" s="421"/>
      <c r="I267" s="421"/>
      <c r="J267" s="421"/>
      <c r="K267" s="421"/>
      <c r="L267" s="421"/>
      <c r="M267" s="421"/>
      <c r="N267" s="423"/>
      <c r="V267" s="94"/>
      <c r="W267" s="76"/>
      <c r="X267" s="66" t="s">
        <v>185</v>
      </c>
      <c r="AB267" s="76"/>
      <c r="AD267" s="76"/>
      <c r="AF267" s="76"/>
      <c r="AG267" s="93"/>
    </row>
    <row r="268" spans="1:33" s="65" customFormat="1" ht="33.75" x14ac:dyDescent="0.2">
      <c r="A268" s="122"/>
      <c r="B268" s="83" t="s">
        <v>184</v>
      </c>
      <c r="C268" s="421" t="s">
        <v>841</v>
      </c>
      <c r="D268" s="421"/>
      <c r="E268" s="421"/>
      <c r="F268" s="421"/>
      <c r="G268" s="421"/>
      <c r="H268" s="421"/>
      <c r="I268" s="421"/>
      <c r="J268" s="421"/>
      <c r="K268" s="421"/>
      <c r="L268" s="421"/>
      <c r="M268" s="421"/>
      <c r="N268" s="423"/>
      <c r="V268" s="94"/>
      <c r="W268" s="76"/>
      <c r="X268" s="66" t="s">
        <v>841</v>
      </c>
      <c r="AB268" s="76"/>
      <c r="AD268" s="76"/>
      <c r="AF268" s="76"/>
      <c r="AG268" s="93"/>
    </row>
    <row r="269" spans="1:33" s="65" customFormat="1" ht="12" x14ac:dyDescent="0.2">
      <c r="A269" s="116"/>
      <c r="B269" s="83" t="s">
        <v>168</v>
      </c>
      <c r="C269" s="421" t="s">
        <v>181</v>
      </c>
      <c r="D269" s="421"/>
      <c r="E269" s="421"/>
      <c r="F269" s="98"/>
      <c r="G269" s="98"/>
      <c r="H269" s="98"/>
      <c r="I269" s="98"/>
      <c r="J269" s="115">
        <v>0.83</v>
      </c>
      <c r="K269" s="98" t="s">
        <v>182</v>
      </c>
      <c r="L269" s="115">
        <v>1.1299999999999999</v>
      </c>
      <c r="M269" s="98" t="s">
        <v>176</v>
      </c>
      <c r="N269" s="114">
        <v>23</v>
      </c>
      <c r="V269" s="94"/>
      <c r="W269" s="76"/>
      <c r="Y269" s="66" t="s">
        <v>181</v>
      </c>
      <c r="AB269" s="76"/>
      <c r="AD269" s="76"/>
      <c r="AF269" s="76"/>
      <c r="AG269" s="93"/>
    </row>
    <row r="270" spans="1:33" s="65" customFormat="1" ht="12" x14ac:dyDescent="0.2">
      <c r="A270" s="116"/>
      <c r="B270" s="83" t="s">
        <v>180</v>
      </c>
      <c r="C270" s="421" t="s">
        <v>179</v>
      </c>
      <c r="D270" s="421"/>
      <c r="E270" s="421"/>
      <c r="F270" s="98"/>
      <c r="G270" s="98"/>
      <c r="H270" s="98"/>
      <c r="I270" s="98"/>
      <c r="J270" s="115">
        <v>0.32</v>
      </c>
      <c r="K270" s="98" t="s">
        <v>177</v>
      </c>
      <c r="L270" s="115">
        <v>0.48</v>
      </c>
      <c r="M270" s="98"/>
      <c r="N270" s="114"/>
      <c r="V270" s="94"/>
      <c r="W270" s="76"/>
      <c r="Y270" s="66" t="s">
        <v>179</v>
      </c>
      <c r="AB270" s="76"/>
      <c r="AD270" s="76"/>
      <c r="AF270" s="76"/>
      <c r="AG270" s="93"/>
    </row>
    <row r="271" spans="1:33" s="65" customFormat="1" ht="12" x14ac:dyDescent="0.2">
      <c r="A271" s="116"/>
      <c r="B271" s="83"/>
      <c r="C271" s="421" t="s">
        <v>163</v>
      </c>
      <c r="D271" s="421"/>
      <c r="E271" s="421"/>
      <c r="F271" s="98" t="s">
        <v>162</v>
      </c>
      <c r="G271" s="98" t="s">
        <v>872</v>
      </c>
      <c r="H271" s="98" t="s">
        <v>165</v>
      </c>
      <c r="I271" s="98" t="s">
        <v>871</v>
      </c>
      <c r="J271" s="115"/>
      <c r="K271" s="98"/>
      <c r="L271" s="115"/>
      <c r="M271" s="98"/>
      <c r="N271" s="114"/>
      <c r="V271" s="94"/>
      <c r="W271" s="76"/>
      <c r="Z271" s="66" t="s">
        <v>163</v>
      </c>
      <c r="AB271" s="76"/>
      <c r="AD271" s="76"/>
      <c r="AF271" s="76"/>
      <c r="AG271" s="93"/>
    </row>
    <row r="272" spans="1:33" s="65" customFormat="1" ht="12" x14ac:dyDescent="0.2">
      <c r="A272" s="116"/>
      <c r="B272" s="83"/>
      <c r="C272" s="429" t="s">
        <v>157</v>
      </c>
      <c r="D272" s="429"/>
      <c r="E272" s="429"/>
      <c r="F272" s="113"/>
      <c r="G272" s="113"/>
      <c r="H272" s="113"/>
      <c r="I272" s="113"/>
      <c r="J272" s="118">
        <v>1.1499999999999999</v>
      </c>
      <c r="K272" s="113"/>
      <c r="L272" s="118">
        <v>1.61</v>
      </c>
      <c r="M272" s="113"/>
      <c r="N272" s="117"/>
      <c r="V272" s="94"/>
      <c r="W272" s="76"/>
      <c r="AA272" s="66" t="s">
        <v>157</v>
      </c>
      <c r="AB272" s="76"/>
      <c r="AD272" s="76"/>
      <c r="AF272" s="76"/>
      <c r="AG272" s="93"/>
    </row>
    <row r="273" spans="1:33" s="65" customFormat="1" ht="12" x14ac:dyDescent="0.2">
      <c r="A273" s="116"/>
      <c r="B273" s="83"/>
      <c r="C273" s="421" t="s">
        <v>156</v>
      </c>
      <c r="D273" s="421"/>
      <c r="E273" s="421"/>
      <c r="F273" s="98"/>
      <c r="G273" s="98"/>
      <c r="H273" s="98"/>
      <c r="I273" s="98"/>
      <c r="J273" s="115"/>
      <c r="K273" s="98"/>
      <c r="L273" s="115">
        <v>1.1299999999999999</v>
      </c>
      <c r="M273" s="98"/>
      <c r="N273" s="114">
        <v>23</v>
      </c>
      <c r="V273" s="94"/>
      <c r="W273" s="76"/>
      <c r="Z273" s="66" t="s">
        <v>156</v>
      </c>
      <c r="AB273" s="76"/>
      <c r="AD273" s="76"/>
      <c r="AF273" s="76"/>
      <c r="AG273" s="93"/>
    </row>
    <row r="274" spans="1:33" s="65" customFormat="1" ht="33.75" x14ac:dyDescent="0.2">
      <c r="A274" s="116"/>
      <c r="B274" s="83" t="s">
        <v>870</v>
      </c>
      <c r="C274" s="421" t="s">
        <v>868</v>
      </c>
      <c r="D274" s="421"/>
      <c r="E274" s="421"/>
      <c r="F274" s="98" t="s">
        <v>149</v>
      </c>
      <c r="G274" s="98" t="s">
        <v>265</v>
      </c>
      <c r="H274" s="98" t="s">
        <v>153</v>
      </c>
      <c r="I274" s="98" t="s">
        <v>869</v>
      </c>
      <c r="J274" s="115"/>
      <c r="K274" s="98"/>
      <c r="L274" s="115">
        <v>0.96</v>
      </c>
      <c r="M274" s="98"/>
      <c r="N274" s="114">
        <v>19</v>
      </c>
      <c r="V274" s="94"/>
      <c r="W274" s="76"/>
      <c r="Z274" s="66" t="s">
        <v>868</v>
      </c>
      <c r="AB274" s="76"/>
      <c r="AD274" s="76"/>
      <c r="AF274" s="76"/>
      <c r="AG274" s="93"/>
    </row>
    <row r="275" spans="1:33" s="65" customFormat="1" ht="33.75" x14ac:dyDescent="0.2">
      <c r="A275" s="116"/>
      <c r="B275" s="83" t="s">
        <v>867</v>
      </c>
      <c r="C275" s="421" t="s">
        <v>865</v>
      </c>
      <c r="D275" s="421"/>
      <c r="E275" s="421"/>
      <c r="F275" s="98" t="s">
        <v>149</v>
      </c>
      <c r="G275" s="98" t="s">
        <v>374</v>
      </c>
      <c r="H275" s="98" t="s">
        <v>147</v>
      </c>
      <c r="I275" s="98" t="s">
        <v>866</v>
      </c>
      <c r="J275" s="115"/>
      <c r="K275" s="98"/>
      <c r="L275" s="115">
        <v>0.49</v>
      </c>
      <c r="M275" s="98"/>
      <c r="N275" s="114">
        <v>10</v>
      </c>
      <c r="V275" s="94"/>
      <c r="W275" s="76"/>
      <c r="Z275" s="66" t="s">
        <v>865</v>
      </c>
      <c r="AB275" s="76"/>
      <c r="AD275" s="76"/>
      <c r="AF275" s="76"/>
      <c r="AG275" s="93"/>
    </row>
    <row r="276" spans="1:33" s="65" customFormat="1" ht="12" x14ac:dyDescent="0.2">
      <c r="A276" s="112"/>
      <c r="B276" s="74"/>
      <c r="C276" s="422" t="s">
        <v>144</v>
      </c>
      <c r="D276" s="422"/>
      <c r="E276" s="422"/>
      <c r="F276" s="101"/>
      <c r="G276" s="101"/>
      <c r="H276" s="101"/>
      <c r="I276" s="101"/>
      <c r="J276" s="102"/>
      <c r="K276" s="101"/>
      <c r="L276" s="102">
        <v>3.06</v>
      </c>
      <c r="M276" s="113"/>
      <c r="N276" s="100"/>
      <c r="V276" s="94"/>
      <c r="W276" s="76"/>
      <c r="AB276" s="76" t="s">
        <v>144</v>
      </c>
      <c r="AD276" s="76"/>
      <c r="AF276" s="76"/>
      <c r="AG276" s="93"/>
    </row>
    <row r="277" spans="1:33" s="65" customFormat="1" ht="33.75" x14ac:dyDescent="0.2">
      <c r="A277" s="104" t="s">
        <v>476</v>
      </c>
      <c r="B277" s="103" t="s">
        <v>857</v>
      </c>
      <c r="C277" s="422" t="s">
        <v>856</v>
      </c>
      <c r="D277" s="422"/>
      <c r="E277" s="422"/>
      <c r="F277" s="101" t="s">
        <v>286</v>
      </c>
      <c r="G277" s="101"/>
      <c r="H277" s="101"/>
      <c r="I277" s="101" t="s">
        <v>844</v>
      </c>
      <c r="J277" s="102"/>
      <c r="K277" s="101"/>
      <c r="L277" s="102"/>
      <c r="M277" s="101"/>
      <c r="N277" s="100"/>
      <c r="V277" s="94"/>
      <c r="W277" s="76" t="s">
        <v>856</v>
      </c>
      <c r="AB277" s="76"/>
      <c r="AD277" s="76"/>
      <c r="AF277" s="76"/>
      <c r="AG277" s="93"/>
    </row>
    <row r="278" spans="1:33" s="65" customFormat="1" ht="12" x14ac:dyDescent="0.2">
      <c r="A278" s="106"/>
      <c r="B278" s="105"/>
      <c r="C278" s="421" t="s">
        <v>842</v>
      </c>
      <c r="D278" s="421"/>
      <c r="E278" s="421"/>
      <c r="F278" s="421"/>
      <c r="G278" s="421"/>
      <c r="H278" s="421"/>
      <c r="I278" s="421"/>
      <c r="J278" s="421"/>
      <c r="K278" s="421"/>
      <c r="L278" s="421"/>
      <c r="M278" s="421"/>
      <c r="N278" s="423"/>
      <c r="V278" s="94"/>
      <c r="W278" s="76"/>
      <c r="AB278" s="76"/>
      <c r="AC278" s="66" t="s">
        <v>842</v>
      </c>
      <c r="AD278" s="76"/>
      <c r="AF278" s="76"/>
      <c r="AG278" s="93"/>
    </row>
    <row r="279" spans="1:33" s="65" customFormat="1" ht="22.5" x14ac:dyDescent="0.2">
      <c r="A279" s="122"/>
      <c r="B279" s="83" t="s">
        <v>186</v>
      </c>
      <c r="C279" s="421" t="s">
        <v>185</v>
      </c>
      <c r="D279" s="421"/>
      <c r="E279" s="421"/>
      <c r="F279" s="421"/>
      <c r="G279" s="421"/>
      <c r="H279" s="421"/>
      <c r="I279" s="421"/>
      <c r="J279" s="421"/>
      <c r="K279" s="421"/>
      <c r="L279" s="421"/>
      <c r="M279" s="421"/>
      <c r="N279" s="423"/>
      <c r="V279" s="94"/>
      <c r="W279" s="76"/>
      <c r="X279" s="66" t="s">
        <v>185</v>
      </c>
      <c r="AB279" s="76"/>
      <c r="AD279" s="76"/>
      <c r="AF279" s="76"/>
      <c r="AG279" s="93"/>
    </row>
    <row r="280" spans="1:33" s="65" customFormat="1" ht="33.75" x14ac:dyDescent="0.2">
      <c r="A280" s="122"/>
      <c r="B280" s="83" t="s">
        <v>184</v>
      </c>
      <c r="C280" s="421" t="s">
        <v>841</v>
      </c>
      <c r="D280" s="421"/>
      <c r="E280" s="421"/>
      <c r="F280" s="421"/>
      <c r="G280" s="421"/>
      <c r="H280" s="421"/>
      <c r="I280" s="421"/>
      <c r="J280" s="421"/>
      <c r="K280" s="421"/>
      <c r="L280" s="421"/>
      <c r="M280" s="421"/>
      <c r="N280" s="423"/>
      <c r="V280" s="94"/>
      <c r="W280" s="76"/>
      <c r="X280" s="66" t="s">
        <v>841</v>
      </c>
      <c r="AB280" s="76"/>
      <c r="AD280" s="76"/>
      <c r="AF280" s="76"/>
      <c r="AG280" s="93"/>
    </row>
    <row r="281" spans="1:33" s="65" customFormat="1" ht="12" x14ac:dyDescent="0.2">
      <c r="A281" s="116"/>
      <c r="B281" s="83" t="s">
        <v>168</v>
      </c>
      <c r="C281" s="421" t="s">
        <v>181</v>
      </c>
      <c r="D281" s="421"/>
      <c r="E281" s="421"/>
      <c r="F281" s="98"/>
      <c r="G281" s="98"/>
      <c r="H281" s="98"/>
      <c r="I281" s="98"/>
      <c r="J281" s="115">
        <v>61.24</v>
      </c>
      <c r="K281" s="98" t="s">
        <v>182</v>
      </c>
      <c r="L281" s="115">
        <v>0.84</v>
      </c>
      <c r="M281" s="98" t="s">
        <v>176</v>
      </c>
      <c r="N281" s="114">
        <v>17</v>
      </c>
      <c r="V281" s="94"/>
      <c r="W281" s="76"/>
      <c r="Y281" s="66" t="s">
        <v>181</v>
      </c>
      <c r="AB281" s="76"/>
      <c r="AD281" s="76"/>
      <c r="AF281" s="76"/>
      <c r="AG281" s="93"/>
    </row>
    <row r="282" spans="1:33" s="65" customFormat="1" ht="12" x14ac:dyDescent="0.2">
      <c r="A282" s="116"/>
      <c r="B282" s="83" t="s">
        <v>180</v>
      </c>
      <c r="C282" s="421" t="s">
        <v>179</v>
      </c>
      <c r="D282" s="421"/>
      <c r="E282" s="421"/>
      <c r="F282" s="98"/>
      <c r="G282" s="98"/>
      <c r="H282" s="98"/>
      <c r="I282" s="98"/>
      <c r="J282" s="115">
        <v>1.18</v>
      </c>
      <c r="K282" s="98" t="s">
        <v>177</v>
      </c>
      <c r="L282" s="115">
        <v>0.02</v>
      </c>
      <c r="M282" s="98"/>
      <c r="N282" s="114"/>
      <c r="V282" s="94"/>
      <c r="W282" s="76"/>
      <c r="Y282" s="66" t="s">
        <v>179</v>
      </c>
      <c r="AB282" s="76"/>
      <c r="AD282" s="76"/>
      <c r="AF282" s="76"/>
      <c r="AG282" s="93"/>
    </row>
    <row r="283" spans="1:33" s="65" customFormat="1" ht="12" x14ac:dyDescent="0.2">
      <c r="A283" s="116"/>
      <c r="B283" s="83" t="s">
        <v>178</v>
      </c>
      <c r="C283" s="421" t="s">
        <v>175</v>
      </c>
      <c r="D283" s="421"/>
      <c r="E283" s="421"/>
      <c r="F283" s="98"/>
      <c r="G283" s="98"/>
      <c r="H283" s="98"/>
      <c r="I283" s="98"/>
      <c r="J283" s="115">
        <v>0.13</v>
      </c>
      <c r="K283" s="98" t="s">
        <v>177</v>
      </c>
      <c r="L283" s="115">
        <v>0</v>
      </c>
      <c r="M283" s="98" t="s">
        <v>176</v>
      </c>
      <c r="N283" s="114"/>
      <c r="V283" s="94"/>
      <c r="W283" s="76"/>
      <c r="Y283" s="66" t="s">
        <v>175</v>
      </c>
      <c r="AB283" s="76"/>
      <c r="AD283" s="76"/>
      <c r="AF283" s="76"/>
      <c r="AG283" s="93"/>
    </row>
    <row r="284" spans="1:33" s="65" customFormat="1" ht="12" x14ac:dyDescent="0.2">
      <c r="A284" s="116"/>
      <c r="B284" s="83" t="s">
        <v>174</v>
      </c>
      <c r="C284" s="421" t="s">
        <v>173</v>
      </c>
      <c r="D284" s="421"/>
      <c r="E284" s="421"/>
      <c r="F284" s="98"/>
      <c r="G284" s="98"/>
      <c r="H284" s="98"/>
      <c r="I284" s="98"/>
      <c r="J284" s="115">
        <v>0.74</v>
      </c>
      <c r="K284" s="98"/>
      <c r="L284" s="115">
        <v>0.01</v>
      </c>
      <c r="M284" s="98"/>
      <c r="N284" s="114"/>
      <c r="V284" s="94"/>
      <c r="W284" s="76"/>
      <c r="Y284" s="66" t="s">
        <v>173</v>
      </c>
      <c r="AB284" s="76"/>
      <c r="AD284" s="76"/>
      <c r="AF284" s="76"/>
      <c r="AG284" s="93"/>
    </row>
    <row r="285" spans="1:33" s="65" customFormat="1" ht="12" x14ac:dyDescent="0.2">
      <c r="A285" s="106"/>
      <c r="B285" s="121" t="s">
        <v>855</v>
      </c>
      <c r="C285" s="428" t="s">
        <v>852</v>
      </c>
      <c r="D285" s="428"/>
      <c r="E285" s="428"/>
      <c r="F285" s="120" t="s">
        <v>141</v>
      </c>
      <c r="G285" s="120" t="s">
        <v>854</v>
      </c>
      <c r="H285" s="120"/>
      <c r="I285" s="120" t="s">
        <v>853</v>
      </c>
      <c r="J285" s="83"/>
      <c r="K285" s="98"/>
      <c r="L285" s="115"/>
      <c r="M285" s="98"/>
      <c r="N285" s="119"/>
      <c r="V285" s="94"/>
      <c r="W285" s="76"/>
      <c r="AB285" s="76"/>
      <c r="AD285" s="76"/>
      <c r="AF285" s="76"/>
      <c r="AG285" s="93" t="s">
        <v>852</v>
      </c>
    </row>
    <row r="286" spans="1:33" s="65" customFormat="1" ht="12" x14ac:dyDescent="0.2">
      <c r="A286" s="116"/>
      <c r="B286" s="83"/>
      <c r="C286" s="421" t="s">
        <v>163</v>
      </c>
      <c r="D286" s="421"/>
      <c r="E286" s="421"/>
      <c r="F286" s="98" t="s">
        <v>162</v>
      </c>
      <c r="G286" s="98" t="s">
        <v>851</v>
      </c>
      <c r="H286" s="98" t="s">
        <v>165</v>
      </c>
      <c r="I286" s="98" t="s">
        <v>850</v>
      </c>
      <c r="J286" s="115"/>
      <c r="K286" s="98"/>
      <c r="L286" s="115"/>
      <c r="M286" s="98"/>
      <c r="N286" s="114"/>
      <c r="V286" s="94"/>
      <c r="W286" s="76"/>
      <c r="Z286" s="66" t="s">
        <v>163</v>
      </c>
      <c r="AB286" s="76"/>
      <c r="AD286" s="76"/>
      <c r="AF286" s="76"/>
      <c r="AG286" s="93"/>
    </row>
    <row r="287" spans="1:33" s="65" customFormat="1" ht="12" x14ac:dyDescent="0.2">
      <c r="A287" s="116"/>
      <c r="B287" s="83"/>
      <c r="C287" s="421" t="s">
        <v>158</v>
      </c>
      <c r="D287" s="421"/>
      <c r="E287" s="421"/>
      <c r="F287" s="98" t="s">
        <v>162</v>
      </c>
      <c r="G287" s="98" t="s">
        <v>627</v>
      </c>
      <c r="H287" s="98" t="s">
        <v>177</v>
      </c>
      <c r="I287" s="98" t="s">
        <v>838</v>
      </c>
      <c r="J287" s="115"/>
      <c r="K287" s="98"/>
      <c r="L287" s="115"/>
      <c r="M287" s="98"/>
      <c r="N287" s="114"/>
      <c r="V287" s="94"/>
      <c r="W287" s="76"/>
      <c r="Z287" s="66" t="s">
        <v>158</v>
      </c>
      <c r="AB287" s="76"/>
      <c r="AD287" s="76"/>
      <c r="AF287" s="76"/>
      <c r="AG287" s="93"/>
    </row>
    <row r="288" spans="1:33" s="65" customFormat="1" ht="12" x14ac:dyDescent="0.2">
      <c r="A288" s="116"/>
      <c r="B288" s="83"/>
      <c r="C288" s="429" t="s">
        <v>157</v>
      </c>
      <c r="D288" s="429"/>
      <c r="E288" s="429"/>
      <c r="F288" s="113"/>
      <c r="G288" s="113"/>
      <c r="H288" s="113"/>
      <c r="I288" s="113"/>
      <c r="J288" s="118">
        <v>63.16</v>
      </c>
      <c r="K288" s="113"/>
      <c r="L288" s="118">
        <v>0.87</v>
      </c>
      <c r="M288" s="113"/>
      <c r="N288" s="117"/>
      <c r="V288" s="94"/>
      <c r="W288" s="76"/>
      <c r="AA288" s="66" t="s">
        <v>157</v>
      </c>
      <c r="AB288" s="76"/>
      <c r="AD288" s="76"/>
      <c r="AF288" s="76"/>
      <c r="AG288" s="93"/>
    </row>
    <row r="289" spans="1:33" s="65" customFormat="1" ht="12" x14ac:dyDescent="0.2">
      <c r="A289" s="116"/>
      <c r="B289" s="83"/>
      <c r="C289" s="421" t="s">
        <v>156</v>
      </c>
      <c r="D289" s="421"/>
      <c r="E289" s="421"/>
      <c r="F289" s="98"/>
      <c r="G289" s="98"/>
      <c r="H289" s="98"/>
      <c r="I289" s="98"/>
      <c r="J289" s="115"/>
      <c r="K289" s="98"/>
      <c r="L289" s="115">
        <v>0.84</v>
      </c>
      <c r="M289" s="98"/>
      <c r="N289" s="114">
        <v>17</v>
      </c>
      <c r="V289" s="94"/>
      <c r="W289" s="76"/>
      <c r="Z289" s="66" t="s">
        <v>156</v>
      </c>
      <c r="AB289" s="76"/>
      <c r="AD289" s="76"/>
      <c r="AF289" s="76"/>
      <c r="AG289" s="93"/>
    </row>
    <row r="290" spans="1:33" s="65" customFormat="1" ht="33.75" x14ac:dyDescent="0.2">
      <c r="A290" s="116"/>
      <c r="B290" s="83" t="s">
        <v>837</v>
      </c>
      <c r="C290" s="421" t="s">
        <v>835</v>
      </c>
      <c r="D290" s="421"/>
      <c r="E290" s="421"/>
      <c r="F290" s="98" t="s">
        <v>149</v>
      </c>
      <c r="G290" s="98" t="s">
        <v>836</v>
      </c>
      <c r="H290" s="98" t="s">
        <v>153</v>
      </c>
      <c r="I290" s="98" t="s">
        <v>302</v>
      </c>
      <c r="J290" s="115"/>
      <c r="K290" s="98"/>
      <c r="L290" s="115">
        <v>0.76</v>
      </c>
      <c r="M290" s="98"/>
      <c r="N290" s="114">
        <v>15</v>
      </c>
      <c r="V290" s="94"/>
      <c r="W290" s="76"/>
      <c r="Z290" s="66" t="s">
        <v>835</v>
      </c>
      <c r="AB290" s="76"/>
      <c r="AD290" s="76"/>
      <c r="AF290" s="76"/>
      <c r="AG290" s="93"/>
    </row>
    <row r="291" spans="1:33" s="65" customFormat="1" ht="33.75" x14ac:dyDescent="0.2">
      <c r="A291" s="116"/>
      <c r="B291" s="83" t="s">
        <v>834</v>
      </c>
      <c r="C291" s="421" t="s">
        <v>832</v>
      </c>
      <c r="D291" s="421"/>
      <c r="E291" s="421"/>
      <c r="F291" s="98" t="s">
        <v>149</v>
      </c>
      <c r="G291" s="98" t="s">
        <v>348</v>
      </c>
      <c r="H291" s="98" t="s">
        <v>147</v>
      </c>
      <c r="I291" s="98" t="s">
        <v>833</v>
      </c>
      <c r="J291" s="115"/>
      <c r="K291" s="98"/>
      <c r="L291" s="115">
        <v>0.35</v>
      </c>
      <c r="M291" s="98"/>
      <c r="N291" s="114">
        <v>7</v>
      </c>
      <c r="V291" s="94"/>
      <c r="W291" s="76"/>
      <c r="Z291" s="66" t="s">
        <v>832</v>
      </c>
      <c r="AB291" s="76"/>
      <c r="AD291" s="76"/>
      <c r="AF291" s="76"/>
      <c r="AG291" s="93"/>
    </row>
    <row r="292" spans="1:33" s="65" customFormat="1" ht="12" x14ac:dyDescent="0.2">
      <c r="A292" s="112"/>
      <c r="B292" s="74"/>
      <c r="C292" s="422" t="s">
        <v>144</v>
      </c>
      <c r="D292" s="422"/>
      <c r="E292" s="422"/>
      <c r="F292" s="101"/>
      <c r="G292" s="101"/>
      <c r="H292" s="101"/>
      <c r="I292" s="101"/>
      <c r="J292" s="102"/>
      <c r="K292" s="101"/>
      <c r="L292" s="102">
        <v>1.98</v>
      </c>
      <c r="M292" s="113"/>
      <c r="N292" s="100"/>
      <c r="V292" s="94"/>
      <c r="W292" s="76"/>
      <c r="AB292" s="76" t="s">
        <v>144</v>
      </c>
      <c r="AD292" s="76"/>
      <c r="AF292" s="76"/>
      <c r="AG292" s="93"/>
    </row>
    <row r="293" spans="1:33" s="65" customFormat="1" ht="33.75" x14ac:dyDescent="0.2">
      <c r="A293" s="104" t="s">
        <v>375</v>
      </c>
      <c r="B293" s="103" t="s">
        <v>849</v>
      </c>
      <c r="C293" s="422" t="s">
        <v>847</v>
      </c>
      <c r="D293" s="422"/>
      <c r="E293" s="422"/>
      <c r="F293" s="101" t="s">
        <v>141</v>
      </c>
      <c r="G293" s="101"/>
      <c r="H293" s="101"/>
      <c r="I293" s="101" t="s">
        <v>848</v>
      </c>
      <c r="J293" s="102">
        <v>32082.14</v>
      </c>
      <c r="K293" s="101"/>
      <c r="L293" s="102">
        <v>3.21</v>
      </c>
      <c r="M293" s="101"/>
      <c r="N293" s="100"/>
      <c r="V293" s="94"/>
      <c r="W293" s="76" t="s">
        <v>847</v>
      </c>
      <c r="AB293" s="76"/>
      <c r="AD293" s="76"/>
      <c r="AF293" s="76"/>
      <c r="AG293" s="93"/>
    </row>
    <row r="294" spans="1:33" s="65" customFormat="1" ht="12" x14ac:dyDescent="0.2">
      <c r="A294" s="112"/>
      <c r="B294" s="74"/>
      <c r="C294" s="111" t="s">
        <v>232</v>
      </c>
      <c r="D294" s="110"/>
      <c r="E294" s="110"/>
      <c r="F294" s="99"/>
      <c r="G294" s="99"/>
      <c r="H294" s="99"/>
      <c r="I294" s="99"/>
      <c r="J294" s="109"/>
      <c r="K294" s="99"/>
      <c r="L294" s="109"/>
      <c r="M294" s="108"/>
      <c r="N294" s="107"/>
      <c r="V294" s="94"/>
      <c r="W294" s="76"/>
      <c r="AB294" s="76"/>
      <c r="AD294" s="76"/>
      <c r="AF294" s="76"/>
      <c r="AG294" s="93"/>
    </row>
    <row r="295" spans="1:33" s="65" customFormat="1" ht="67.5" x14ac:dyDescent="0.2">
      <c r="A295" s="104" t="s">
        <v>643</v>
      </c>
      <c r="B295" s="103" t="s">
        <v>864</v>
      </c>
      <c r="C295" s="422" t="s">
        <v>862</v>
      </c>
      <c r="D295" s="422"/>
      <c r="E295" s="422"/>
      <c r="F295" s="101" t="s">
        <v>863</v>
      </c>
      <c r="G295" s="101"/>
      <c r="H295" s="101"/>
      <c r="I295" s="101" t="s">
        <v>844</v>
      </c>
      <c r="J295" s="102"/>
      <c r="K295" s="101"/>
      <c r="L295" s="102"/>
      <c r="M295" s="101"/>
      <c r="N295" s="100"/>
      <c r="V295" s="94"/>
      <c r="W295" s="76" t="s">
        <v>862</v>
      </c>
      <c r="AB295" s="76"/>
      <c r="AD295" s="76"/>
      <c r="AF295" s="76"/>
      <c r="AG295" s="93"/>
    </row>
    <row r="296" spans="1:33" s="65" customFormat="1" ht="12" x14ac:dyDescent="0.2">
      <c r="A296" s="106"/>
      <c r="B296" s="105"/>
      <c r="C296" s="421" t="s">
        <v>842</v>
      </c>
      <c r="D296" s="421"/>
      <c r="E296" s="421"/>
      <c r="F296" s="421"/>
      <c r="G296" s="421"/>
      <c r="H296" s="421"/>
      <c r="I296" s="421"/>
      <c r="J296" s="421"/>
      <c r="K296" s="421"/>
      <c r="L296" s="421"/>
      <c r="M296" s="421"/>
      <c r="N296" s="423"/>
      <c r="V296" s="94"/>
      <c r="W296" s="76"/>
      <c r="AB296" s="76"/>
      <c r="AC296" s="66" t="s">
        <v>842</v>
      </c>
      <c r="AD296" s="76"/>
      <c r="AF296" s="76"/>
      <c r="AG296" s="93"/>
    </row>
    <row r="297" spans="1:33" s="65" customFormat="1" ht="22.5" x14ac:dyDescent="0.2">
      <c r="A297" s="122"/>
      <c r="B297" s="83" t="s">
        <v>186</v>
      </c>
      <c r="C297" s="421" t="s">
        <v>185</v>
      </c>
      <c r="D297" s="421"/>
      <c r="E297" s="421"/>
      <c r="F297" s="421"/>
      <c r="G297" s="421"/>
      <c r="H297" s="421"/>
      <c r="I297" s="421"/>
      <c r="J297" s="421"/>
      <c r="K297" s="421"/>
      <c r="L297" s="421"/>
      <c r="M297" s="421"/>
      <c r="N297" s="423"/>
      <c r="V297" s="94"/>
      <c r="W297" s="76"/>
      <c r="X297" s="66" t="s">
        <v>185</v>
      </c>
      <c r="AB297" s="76"/>
      <c r="AD297" s="76"/>
      <c r="AF297" s="76"/>
      <c r="AG297" s="93"/>
    </row>
    <row r="298" spans="1:33" s="65" customFormat="1" ht="33.75" x14ac:dyDescent="0.2">
      <c r="A298" s="122"/>
      <c r="B298" s="83" t="s">
        <v>184</v>
      </c>
      <c r="C298" s="421" t="s">
        <v>841</v>
      </c>
      <c r="D298" s="421"/>
      <c r="E298" s="421"/>
      <c r="F298" s="421"/>
      <c r="G298" s="421"/>
      <c r="H298" s="421"/>
      <c r="I298" s="421"/>
      <c r="J298" s="421"/>
      <c r="K298" s="421"/>
      <c r="L298" s="421"/>
      <c r="M298" s="421"/>
      <c r="N298" s="423"/>
      <c r="V298" s="94"/>
      <c r="W298" s="76"/>
      <c r="X298" s="66" t="s">
        <v>841</v>
      </c>
      <c r="AB298" s="76"/>
      <c r="AD298" s="76"/>
      <c r="AF298" s="76"/>
      <c r="AG298" s="93"/>
    </row>
    <row r="299" spans="1:33" s="65" customFormat="1" ht="12" x14ac:dyDescent="0.2">
      <c r="A299" s="116"/>
      <c r="B299" s="83" t="s">
        <v>168</v>
      </c>
      <c r="C299" s="421" t="s">
        <v>181</v>
      </c>
      <c r="D299" s="421"/>
      <c r="E299" s="421"/>
      <c r="F299" s="98"/>
      <c r="G299" s="98"/>
      <c r="H299" s="98"/>
      <c r="I299" s="98"/>
      <c r="J299" s="115">
        <v>1842.66</v>
      </c>
      <c r="K299" s="98" t="s">
        <v>182</v>
      </c>
      <c r="L299" s="115">
        <v>25.17</v>
      </c>
      <c r="M299" s="98" t="s">
        <v>176</v>
      </c>
      <c r="N299" s="114">
        <v>502</v>
      </c>
      <c r="V299" s="94"/>
      <c r="W299" s="76"/>
      <c r="Y299" s="66" t="s">
        <v>181</v>
      </c>
      <c r="AB299" s="76"/>
      <c r="AD299" s="76"/>
      <c r="AF299" s="76"/>
      <c r="AG299" s="93"/>
    </row>
    <row r="300" spans="1:33" s="65" customFormat="1" ht="12" x14ac:dyDescent="0.2">
      <c r="A300" s="116"/>
      <c r="B300" s="83" t="s">
        <v>180</v>
      </c>
      <c r="C300" s="421" t="s">
        <v>179</v>
      </c>
      <c r="D300" s="421"/>
      <c r="E300" s="421"/>
      <c r="F300" s="98"/>
      <c r="G300" s="98"/>
      <c r="H300" s="98"/>
      <c r="I300" s="98"/>
      <c r="J300" s="115">
        <v>76.92</v>
      </c>
      <c r="K300" s="98" t="s">
        <v>177</v>
      </c>
      <c r="L300" s="115">
        <v>1.1399999999999999</v>
      </c>
      <c r="M300" s="98"/>
      <c r="N300" s="114"/>
      <c r="V300" s="94"/>
      <c r="W300" s="76"/>
      <c r="Y300" s="66" t="s">
        <v>179</v>
      </c>
      <c r="AB300" s="76"/>
      <c r="AD300" s="76"/>
      <c r="AF300" s="76"/>
      <c r="AG300" s="93"/>
    </row>
    <row r="301" spans="1:33" s="65" customFormat="1" ht="12" x14ac:dyDescent="0.2">
      <c r="A301" s="116"/>
      <c r="B301" s="83" t="s">
        <v>178</v>
      </c>
      <c r="C301" s="421" t="s">
        <v>175</v>
      </c>
      <c r="D301" s="421"/>
      <c r="E301" s="421"/>
      <c r="F301" s="98"/>
      <c r="G301" s="98"/>
      <c r="H301" s="98"/>
      <c r="I301" s="98"/>
      <c r="J301" s="115">
        <v>27.03</v>
      </c>
      <c r="K301" s="98" t="s">
        <v>177</v>
      </c>
      <c r="L301" s="115">
        <v>0.4</v>
      </c>
      <c r="M301" s="98" t="s">
        <v>176</v>
      </c>
      <c r="N301" s="114">
        <v>8</v>
      </c>
      <c r="V301" s="94"/>
      <c r="W301" s="76"/>
      <c r="Y301" s="66" t="s">
        <v>175</v>
      </c>
      <c r="AB301" s="76"/>
      <c r="AD301" s="76"/>
      <c r="AF301" s="76"/>
      <c r="AG301" s="93"/>
    </row>
    <row r="302" spans="1:33" s="65" customFormat="1" ht="12" x14ac:dyDescent="0.2">
      <c r="A302" s="116"/>
      <c r="B302" s="83" t="s">
        <v>174</v>
      </c>
      <c r="C302" s="421" t="s">
        <v>173</v>
      </c>
      <c r="D302" s="421"/>
      <c r="E302" s="421"/>
      <c r="F302" s="98"/>
      <c r="G302" s="98"/>
      <c r="H302" s="98"/>
      <c r="I302" s="98"/>
      <c r="J302" s="115">
        <v>3029.6</v>
      </c>
      <c r="K302" s="98"/>
      <c r="L302" s="115">
        <v>29.99</v>
      </c>
      <c r="M302" s="98"/>
      <c r="N302" s="114"/>
      <c r="V302" s="94"/>
      <c r="W302" s="76"/>
      <c r="Y302" s="66" t="s">
        <v>173</v>
      </c>
      <c r="AB302" s="76"/>
      <c r="AD302" s="76"/>
      <c r="AF302" s="76"/>
      <c r="AG302" s="93"/>
    </row>
    <row r="303" spans="1:33" s="65" customFormat="1" ht="12" x14ac:dyDescent="0.2">
      <c r="A303" s="116"/>
      <c r="B303" s="83"/>
      <c r="C303" s="421" t="s">
        <v>163</v>
      </c>
      <c r="D303" s="421"/>
      <c r="E303" s="421"/>
      <c r="F303" s="98" t="s">
        <v>162</v>
      </c>
      <c r="G303" s="98" t="s">
        <v>861</v>
      </c>
      <c r="H303" s="98" t="s">
        <v>165</v>
      </c>
      <c r="I303" s="98" t="s">
        <v>860</v>
      </c>
      <c r="J303" s="115"/>
      <c r="K303" s="98"/>
      <c r="L303" s="115"/>
      <c r="M303" s="98"/>
      <c r="N303" s="114"/>
      <c r="V303" s="94"/>
      <c r="W303" s="76"/>
      <c r="Z303" s="66" t="s">
        <v>163</v>
      </c>
      <c r="AB303" s="76"/>
      <c r="AD303" s="76"/>
      <c r="AF303" s="76"/>
      <c r="AG303" s="93"/>
    </row>
    <row r="304" spans="1:33" s="65" customFormat="1" ht="12" x14ac:dyDescent="0.2">
      <c r="A304" s="116"/>
      <c r="B304" s="83"/>
      <c r="C304" s="421" t="s">
        <v>158</v>
      </c>
      <c r="D304" s="421"/>
      <c r="E304" s="421"/>
      <c r="F304" s="98" t="s">
        <v>162</v>
      </c>
      <c r="G304" s="98" t="s">
        <v>859</v>
      </c>
      <c r="H304" s="98" t="s">
        <v>177</v>
      </c>
      <c r="I304" s="98" t="s">
        <v>858</v>
      </c>
      <c r="J304" s="115"/>
      <c r="K304" s="98"/>
      <c r="L304" s="115"/>
      <c r="M304" s="98"/>
      <c r="N304" s="114"/>
      <c r="V304" s="94"/>
      <c r="W304" s="76"/>
      <c r="Z304" s="66" t="s">
        <v>158</v>
      </c>
      <c r="AB304" s="76"/>
      <c r="AD304" s="76"/>
      <c r="AF304" s="76"/>
      <c r="AG304" s="93"/>
    </row>
    <row r="305" spans="1:33" s="65" customFormat="1" ht="12" x14ac:dyDescent="0.2">
      <c r="A305" s="116"/>
      <c r="B305" s="83"/>
      <c r="C305" s="429" t="s">
        <v>157</v>
      </c>
      <c r="D305" s="429"/>
      <c r="E305" s="429"/>
      <c r="F305" s="113"/>
      <c r="G305" s="113"/>
      <c r="H305" s="113"/>
      <c r="I305" s="113"/>
      <c r="J305" s="118">
        <v>4949.18</v>
      </c>
      <c r="K305" s="113"/>
      <c r="L305" s="118">
        <v>56.3</v>
      </c>
      <c r="M305" s="113"/>
      <c r="N305" s="117"/>
      <c r="V305" s="94"/>
      <c r="W305" s="76"/>
      <c r="AA305" s="66" t="s">
        <v>157</v>
      </c>
      <c r="AB305" s="76"/>
      <c r="AD305" s="76"/>
      <c r="AF305" s="76"/>
      <c r="AG305" s="93"/>
    </row>
    <row r="306" spans="1:33" s="65" customFormat="1" ht="12" x14ac:dyDescent="0.2">
      <c r="A306" s="116"/>
      <c r="B306" s="83"/>
      <c r="C306" s="421" t="s">
        <v>156</v>
      </c>
      <c r="D306" s="421"/>
      <c r="E306" s="421"/>
      <c r="F306" s="98"/>
      <c r="G306" s="98"/>
      <c r="H306" s="98"/>
      <c r="I306" s="98"/>
      <c r="J306" s="115"/>
      <c r="K306" s="98"/>
      <c r="L306" s="115">
        <v>25.57</v>
      </c>
      <c r="M306" s="98"/>
      <c r="N306" s="114">
        <v>510</v>
      </c>
      <c r="V306" s="94"/>
      <c r="W306" s="76"/>
      <c r="Z306" s="66" t="s">
        <v>156</v>
      </c>
      <c r="AB306" s="76"/>
      <c r="AD306" s="76"/>
      <c r="AF306" s="76"/>
      <c r="AG306" s="93"/>
    </row>
    <row r="307" spans="1:33" s="65" customFormat="1" ht="33.75" x14ac:dyDescent="0.2">
      <c r="A307" s="116"/>
      <c r="B307" s="83" t="s">
        <v>837</v>
      </c>
      <c r="C307" s="421" t="s">
        <v>835</v>
      </c>
      <c r="D307" s="421"/>
      <c r="E307" s="421"/>
      <c r="F307" s="98" t="s">
        <v>149</v>
      </c>
      <c r="G307" s="98" t="s">
        <v>836</v>
      </c>
      <c r="H307" s="98" t="s">
        <v>153</v>
      </c>
      <c r="I307" s="98" t="s">
        <v>302</v>
      </c>
      <c r="J307" s="115"/>
      <c r="K307" s="98"/>
      <c r="L307" s="115">
        <v>23.01</v>
      </c>
      <c r="M307" s="98"/>
      <c r="N307" s="114">
        <v>459</v>
      </c>
      <c r="V307" s="94"/>
      <c r="W307" s="76"/>
      <c r="Z307" s="66" t="s">
        <v>835</v>
      </c>
      <c r="AB307" s="76"/>
      <c r="AD307" s="76"/>
      <c r="AF307" s="76"/>
      <c r="AG307" s="93"/>
    </row>
    <row r="308" spans="1:33" s="65" customFormat="1" ht="33.75" x14ac:dyDescent="0.2">
      <c r="A308" s="116"/>
      <c r="B308" s="83" t="s">
        <v>834</v>
      </c>
      <c r="C308" s="421" t="s">
        <v>832</v>
      </c>
      <c r="D308" s="421"/>
      <c r="E308" s="421"/>
      <c r="F308" s="98" t="s">
        <v>149</v>
      </c>
      <c r="G308" s="98" t="s">
        <v>348</v>
      </c>
      <c r="H308" s="98" t="s">
        <v>147</v>
      </c>
      <c r="I308" s="98" t="s">
        <v>833</v>
      </c>
      <c r="J308" s="115"/>
      <c r="K308" s="98"/>
      <c r="L308" s="115">
        <v>10.65</v>
      </c>
      <c r="M308" s="98"/>
      <c r="N308" s="114">
        <v>212</v>
      </c>
      <c r="V308" s="94"/>
      <c r="W308" s="76"/>
      <c r="Z308" s="66" t="s">
        <v>832</v>
      </c>
      <c r="AB308" s="76"/>
      <c r="AD308" s="76"/>
      <c r="AF308" s="76"/>
      <c r="AG308" s="93"/>
    </row>
    <row r="309" spans="1:33" s="65" customFormat="1" ht="12" x14ac:dyDescent="0.2">
      <c r="A309" s="112"/>
      <c r="B309" s="74"/>
      <c r="C309" s="422" t="s">
        <v>144</v>
      </c>
      <c r="D309" s="422"/>
      <c r="E309" s="422"/>
      <c r="F309" s="101"/>
      <c r="G309" s="101"/>
      <c r="H309" s="101"/>
      <c r="I309" s="101"/>
      <c r="J309" s="102"/>
      <c r="K309" s="101"/>
      <c r="L309" s="102">
        <v>89.96</v>
      </c>
      <c r="M309" s="113"/>
      <c r="N309" s="100"/>
      <c r="V309" s="94"/>
      <c r="W309" s="76"/>
      <c r="AB309" s="76" t="s">
        <v>144</v>
      </c>
      <c r="AD309" s="76"/>
      <c r="AF309" s="76"/>
      <c r="AG309" s="93"/>
    </row>
    <row r="310" spans="1:33" s="65" customFormat="1" ht="33.75" x14ac:dyDescent="0.2">
      <c r="A310" s="104" t="s">
        <v>544</v>
      </c>
      <c r="B310" s="103" t="s">
        <v>857</v>
      </c>
      <c r="C310" s="422" t="s">
        <v>856</v>
      </c>
      <c r="D310" s="422"/>
      <c r="E310" s="422"/>
      <c r="F310" s="101" t="s">
        <v>286</v>
      </c>
      <c r="G310" s="101"/>
      <c r="H310" s="101"/>
      <c r="I310" s="101" t="s">
        <v>844</v>
      </c>
      <c r="J310" s="102"/>
      <c r="K310" s="101"/>
      <c r="L310" s="102"/>
      <c r="M310" s="101"/>
      <c r="N310" s="100"/>
      <c r="V310" s="94"/>
      <c r="W310" s="76" t="s">
        <v>856</v>
      </c>
      <c r="AB310" s="76"/>
      <c r="AD310" s="76"/>
      <c r="AF310" s="76"/>
      <c r="AG310" s="93"/>
    </row>
    <row r="311" spans="1:33" s="65" customFormat="1" ht="12" x14ac:dyDescent="0.2">
      <c r="A311" s="106"/>
      <c r="B311" s="105"/>
      <c r="C311" s="421" t="s">
        <v>842</v>
      </c>
      <c r="D311" s="421"/>
      <c r="E311" s="421"/>
      <c r="F311" s="421"/>
      <c r="G311" s="421"/>
      <c r="H311" s="421"/>
      <c r="I311" s="421"/>
      <c r="J311" s="421"/>
      <c r="K311" s="421"/>
      <c r="L311" s="421"/>
      <c r="M311" s="421"/>
      <c r="N311" s="423"/>
      <c r="V311" s="94"/>
      <c r="W311" s="76"/>
      <c r="AB311" s="76"/>
      <c r="AC311" s="66" t="s">
        <v>842</v>
      </c>
      <c r="AD311" s="76"/>
      <c r="AF311" s="76"/>
      <c r="AG311" s="93"/>
    </row>
    <row r="312" spans="1:33" s="65" customFormat="1" ht="22.5" x14ac:dyDescent="0.2">
      <c r="A312" s="122"/>
      <c r="B312" s="83" t="s">
        <v>186</v>
      </c>
      <c r="C312" s="421" t="s">
        <v>185</v>
      </c>
      <c r="D312" s="421"/>
      <c r="E312" s="421"/>
      <c r="F312" s="421"/>
      <c r="G312" s="421"/>
      <c r="H312" s="421"/>
      <c r="I312" s="421"/>
      <c r="J312" s="421"/>
      <c r="K312" s="421"/>
      <c r="L312" s="421"/>
      <c r="M312" s="421"/>
      <c r="N312" s="423"/>
      <c r="V312" s="94"/>
      <c r="W312" s="76"/>
      <c r="X312" s="66" t="s">
        <v>185</v>
      </c>
      <c r="AB312" s="76"/>
      <c r="AD312" s="76"/>
      <c r="AF312" s="76"/>
      <c r="AG312" s="93"/>
    </row>
    <row r="313" spans="1:33" s="65" customFormat="1" ht="33.75" x14ac:dyDescent="0.2">
      <c r="A313" s="122"/>
      <c r="B313" s="83" t="s">
        <v>184</v>
      </c>
      <c r="C313" s="421" t="s">
        <v>841</v>
      </c>
      <c r="D313" s="421"/>
      <c r="E313" s="421"/>
      <c r="F313" s="421"/>
      <c r="G313" s="421"/>
      <c r="H313" s="421"/>
      <c r="I313" s="421"/>
      <c r="J313" s="421"/>
      <c r="K313" s="421"/>
      <c r="L313" s="421"/>
      <c r="M313" s="421"/>
      <c r="N313" s="423"/>
      <c r="V313" s="94"/>
      <c r="W313" s="76"/>
      <c r="X313" s="66" t="s">
        <v>841</v>
      </c>
      <c r="AB313" s="76"/>
      <c r="AD313" s="76"/>
      <c r="AF313" s="76"/>
      <c r="AG313" s="93"/>
    </row>
    <row r="314" spans="1:33" s="65" customFormat="1" ht="12" x14ac:dyDescent="0.2">
      <c r="A314" s="116"/>
      <c r="B314" s="83" t="s">
        <v>168</v>
      </c>
      <c r="C314" s="421" t="s">
        <v>181</v>
      </c>
      <c r="D314" s="421"/>
      <c r="E314" s="421"/>
      <c r="F314" s="98"/>
      <c r="G314" s="98"/>
      <c r="H314" s="98"/>
      <c r="I314" s="98"/>
      <c r="J314" s="115">
        <v>61.24</v>
      </c>
      <c r="K314" s="98" t="s">
        <v>182</v>
      </c>
      <c r="L314" s="115">
        <v>0.84</v>
      </c>
      <c r="M314" s="98" t="s">
        <v>176</v>
      </c>
      <c r="N314" s="114">
        <v>17</v>
      </c>
      <c r="V314" s="94"/>
      <c r="W314" s="76"/>
      <c r="Y314" s="66" t="s">
        <v>181</v>
      </c>
      <c r="AB314" s="76"/>
      <c r="AD314" s="76"/>
      <c r="AF314" s="76"/>
      <c r="AG314" s="93"/>
    </row>
    <row r="315" spans="1:33" s="65" customFormat="1" ht="12" x14ac:dyDescent="0.2">
      <c r="A315" s="116"/>
      <c r="B315" s="83" t="s">
        <v>180</v>
      </c>
      <c r="C315" s="421" t="s">
        <v>179</v>
      </c>
      <c r="D315" s="421"/>
      <c r="E315" s="421"/>
      <c r="F315" s="98"/>
      <c r="G315" s="98"/>
      <c r="H315" s="98"/>
      <c r="I315" s="98"/>
      <c r="J315" s="115">
        <v>1.18</v>
      </c>
      <c r="K315" s="98" t="s">
        <v>177</v>
      </c>
      <c r="L315" s="115">
        <v>0.02</v>
      </c>
      <c r="M315" s="98"/>
      <c r="N315" s="114"/>
      <c r="V315" s="94"/>
      <c r="W315" s="76"/>
      <c r="Y315" s="66" t="s">
        <v>179</v>
      </c>
      <c r="AB315" s="76"/>
      <c r="AD315" s="76"/>
      <c r="AF315" s="76"/>
      <c r="AG315" s="93"/>
    </row>
    <row r="316" spans="1:33" s="65" customFormat="1" ht="12" x14ac:dyDescent="0.2">
      <c r="A316" s="116"/>
      <c r="B316" s="83" t="s">
        <v>178</v>
      </c>
      <c r="C316" s="421" t="s">
        <v>175</v>
      </c>
      <c r="D316" s="421"/>
      <c r="E316" s="421"/>
      <c r="F316" s="98"/>
      <c r="G316" s="98"/>
      <c r="H316" s="98"/>
      <c r="I316" s="98"/>
      <c r="J316" s="115">
        <v>0.13</v>
      </c>
      <c r="K316" s="98" t="s">
        <v>177</v>
      </c>
      <c r="L316" s="115">
        <v>0</v>
      </c>
      <c r="M316" s="98" t="s">
        <v>176</v>
      </c>
      <c r="N316" s="114"/>
      <c r="V316" s="94"/>
      <c r="W316" s="76"/>
      <c r="Y316" s="66" t="s">
        <v>175</v>
      </c>
      <c r="AB316" s="76"/>
      <c r="AD316" s="76"/>
      <c r="AF316" s="76"/>
      <c r="AG316" s="93"/>
    </row>
    <row r="317" spans="1:33" s="65" customFormat="1" ht="12" x14ac:dyDescent="0.2">
      <c r="A317" s="116"/>
      <c r="B317" s="83" t="s">
        <v>174</v>
      </c>
      <c r="C317" s="421" t="s">
        <v>173</v>
      </c>
      <c r="D317" s="421"/>
      <c r="E317" s="421"/>
      <c r="F317" s="98"/>
      <c r="G317" s="98"/>
      <c r="H317" s="98"/>
      <c r="I317" s="98"/>
      <c r="J317" s="115">
        <v>0.74</v>
      </c>
      <c r="K317" s="98"/>
      <c r="L317" s="115">
        <v>0.01</v>
      </c>
      <c r="M317" s="98"/>
      <c r="N317" s="114"/>
      <c r="V317" s="94"/>
      <c r="W317" s="76"/>
      <c r="Y317" s="66" t="s">
        <v>173</v>
      </c>
      <c r="AB317" s="76"/>
      <c r="AD317" s="76"/>
      <c r="AF317" s="76"/>
      <c r="AG317" s="93"/>
    </row>
    <row r="318" spans="1:33" s="65" customFormat="1" ht="12" x14ac:dyDescent="0.2">
      <c r="A318" s="106"/>
      <c r="B318" s="121" t="s">
        <v>855</v>
      </c>
      <c r="C318" s="428" t="s">
        <v>852</v>
      </c>
      <c r="D318" s="428"/>
      <c r="E318" s="428"/>
      <c r="F318" s="120" t="s">
        <v>141</v>
      </c>
      <c r="G318" s="120" t="s">
        <v>854</v>
      </c>
      <c r="H318" s="120"/>
      <c r="I318" s="120" t="s">
        <v>853</v>
      </c>
      <c r="J318" s="83"/>
      <c r="K318" s="98"/>
      <c r="L318" s="115"/>
      <c r="M318" s="98"/>
      <c r="N318" s="119"/>
      <c r="V318" s="94"/>
      <c r="W318" s="76"/>
      <c r="AB318" s="76"/>
      <c r="AD318" s="76"/>
      <c r="AF318" s="76"/>
      <c r="AG318" s="93" t="s">
        <v>852</v>
      </c>
    </row>
    <row r="319" spans="1:33" s="65" customFormat="1" ht="12" x14ac:dyDescent="0.2">
      <c r="A319" s="116"/>
      <c r="B319" s="83"/>
      <c r="C319" s="421" t="s">
        <v>163</v>
      </c>
      <c r="D319" s="421"/>
      <c r="E319" s="421"/>
      <c r="F319" s="98" t="s">
        <v>162</v>
      </c>
      <c r="G319" s="98" t="s">
        <v>851</v>
      </c>
      <c r="H319" s="98" t="s">
        <v>165</v>
      </c>
      <c r="I319" s="98" t="s">
        <v>850</v>
      </c>
      <c r="J319" s="115"/>
      <c r="K319" s="98"/>
      <c r="L319" s="115"/>
      <c r="M319" s="98"/>
      <c r="N319" s="114"/>
      <c r="V319" s="94"/>
      <c r="W319" s="76"/>
      <c r="Z319" s="66" t="s">
        <v>163</v>
      </c>
      <c r="AB319" s="76"/>
      <c r="AD319" s="76"/>
      <c r="AF319" s="76"/>
      <c r="AG319" s="93"/>
    </row>
    <row r="320" spans="1:33" s="65" customFormat="1" ht="12" x14ac:dyDescent="0.2">
      <c r="A320" s="116"/>
      <c r="B320" s="83"/>
      <c r="C320" s="421" t="s">
        <v>158</v>
      </c>
      <c r="D320" s="421"/>
      <c r="E320" s="421"/>
      <c r="F320" s="98" t="s">
        <v>162</v>
      </c>
      <c r="G320" s="98" t="s">
        <v>627</v>
      </c>
      <c r="H320" s="98" t="s">
        <v>177</v>
      </c>
      <c r="I320" s="98" t="s">
        <v>838</v>
      </c>
      <c r="J320" s="115"/>
      <c r="K320" s="98"/>
      <c r="L320" s="115"/>
      <c r="M320" s="98"/>
      <c r="N320" s="114"/>
      <c r="V320" s="94"/>
      <c r="W320" s="76"/>
      <c r="Z320" s="66" t="s">
        <v>158</v>
      </c>
      <c r="AB320" s="76"/>
      <c r="AD320" s="76"/>
      <c r="AF320" s="76"/>
      <c r="AG320" s="93"/>
    </row>
    <row r="321" spans="1:33" s="65" customFormat="1" ht="12" x14ac:dyDescent="0.2">
      <c r="A321" s="116"/>
      <c r="B321" s="83"/>
      <c r="C321" s="429" t="s">
        <v>157</v>
      </c>
      <c r="D321" s="429"/>
      <c r="E321" s="429"/>
      <c r="F321" s="113"/>
      <c r="G321" s="113"/>
      <c r="H321" s="113"/>
      <c r="I321" s="113"/>
      <c r="J321" s="118">
        <v>63.16</v>
      </c>
      <c r="K321" s="113"/>
      <c r="L321" s="118">
        <v>0.87</v>
      </c>
      <c r="M321" s="113"/>
      <c r="N321" s="117"/>
      <c r="V321" s="94"/>
      <c r="W321" s="76"/>
      <c r="AA321" s="66" t="s">
        <v>157</v>
      </c>
      <c r="AB321" s="76"/>
      <c r="AD321" s="76"/>
      <c r="AF321" s="76"/>
      <c r="AG321" s="93"/>
    </row>
    <row r="322" spans="1:33" s="65" customFormat="1" ht="12" x14ac:dyDescent="0.2">
      <c r="A322" s="116"/>
      <c r="B322" s="83"/>
      <c r="C322" s="421" t="s">
        <v>156</v>
      </c>
      <c r="D322" s="421"/>
      <c r="E322" s="421"/>
      <c r="F322" s="98"/>
      <c r="G322" s="98"/>
      <c r="H322" s="98"/>
      <c r="I322" s="98"/>
      <c r="J322" s="115"/>
      <c r="K322" s="98"/>
      <c r="L322" s="115">
        <v>0.84</v>
      </c>
      <c r="M322" s="98"/>
      <c r="N322" s="114">
        <v>17</v>
      </c>
      <c r="V322" s="94"/>
      <c r="W322" s="76"/>
      <c r="Z322" s="66" t="s">
        <v>156</v>
      </c>
      <c r="AB322" s="76"/>
      <c r="AD322" s="76"/>
      <c r="AF322" s="76"/>
      <c r="AG322" s="93"/>
    </row>
    <row r="323" spans="1:33" s="65" customFormat="1" ht="33.75" x14ac:dyDescent="0.2">
      <c r="A323" s="116"/>
      <c r="B323" s="83" t="s">
        <v>837</v>
      </c>
      <c r="C323" s="421" t="s">
        <v>835</v>
      </c>
      <c r="D323" s="421"/>
      <c r="E323" s="421"/>
      <c r="F323" s="98" t="s">
        <v>149</v>
      </c>
      <c r="G323" s="98" t="s">
        <v>836</v>
      </c>
      <c r="H323" s="98" t="s">
        <v>153</v>
      </c>
      <c r="I323" s="98" t="s">
        <v>302</v>
      </c>
      <c r="J323" s="115"/>
      <c r="K323" s="98"/>
      <c r="L323" s="115">
        <v>0.76</v>
      </c>
      <c r="M323" s="98"/>
      <c r="N323" s="114">
        <v>15</v>
      </c>
      <c r="V323" s="94"/>
      <c r="W323" s="76"/>
      <c r="Z323" s="66" t="s">
        <v>835</v>
      </c>
      <c r="AB323" s="76"/>
      <c r="AD323" s="76"/>
      <c r="AF323" s="76"/>
      <c r="AG323" s="93"/>
    </row>
    <row r="324" spans="1:33" s="65" customFormat="1" ht="33.75" x14ac:dyDescent="0.2">
      <c r="A324" s="116"/>
      <c r="B324" s="83" t="s">
        <v>834</v>
      </c>
      <c r="C324" s="421" t="s">
        <v>832</v>
      </c>
      <c r="D324" s="421"/>
      <c r="E324" s="421"/>
      <c r="F324" s="98" t="s">
        <v>149</v>
      </c>
      <c r="G324" s="98" t="s">
        <v>348</v>
      </c>
      <c r="H324" s="98" t="s">
        <v>147</v>
      </c>
      <c r="I324" s="98" t="s">
        <v>833</v>
      </c>
      <c r="J324" s="115"/>
      <c r="K324" s="98"/>
      <c r="L324" s="115">
        <v>0.35</v>
      </c>
      <c r="M324" s="98"/>
      <c r="N324" s="114">
        <v>7</v>
      </c>
      <c r="V324" s="94"/>
      <c r="W324" s="76"/>
      <c r="Z324" s="66" t="s">
        <v>832</v>
      </c>
      <c r="AB324" s="76"/>
      <c r="AD324" s="76"/>
      <c r="AF324" s="76"/>
      <c r="AG324" s="93"/>
    </row>
    <row r="325" spans="1:33" s="65" customFormat="1" ht="12" x14ac:dyDescent="0.2">
      <c r="A325" s="112"/>
      <c r="B325" s="74"/>
      <c r="C325" s="422" t="s">
        <v>144</v>
      </c>
      <c r="D325" s="422"/>
      <c r="E325" s="422"/>
      <c r="F325" s="101"/>
      <c r="G325" s="101"/>
      <c r="H325" s="101"/>
      <c r="I325" s="101"/>
      <c r="J325" s="102"/>
      <c r="K325" s="101"/>
      <c r="L325" s="102">
        <v>1.98</v>
      </c>
      <c r="M325" s="113"/>
      <c r="N325" s="100"/>
      <c r="V325" s="94"/>
      <c r="W325" s="76"/>
      <c r="AB325" s="76" t="s">
        <v>144</v>
      </c>
      <c r="AD325" s="76"/>
      <c r="AF325" s="76"/>
      <c r="AG325" s="93"/>
    </row>
    <row r="326" spans="1:33" s="65" customFormat="1" ht="33.75" x14ac:dyDescent="0.2">
      <c r="A326" s="104" t="s">
        <v>630</v>
      </c>
      <c r="B326" s="103" t="s">
        <v>849</v>
      </c>
      <c r="C326" s="422" t="s">
        <v>847</v>
      </c>
      <c r="D326" s="422"/>
      <c r="E326" s="422"/>
      <c r="F326" s="101" t="s">
        <v>141</v>
      </c>
      <c r="G326" s="101"/>
      <c r="H326" s="101"/>
      <c r="I326" s="101" t="s">
        <v>848</v>
      </c>
      <c r="J326" s="102">
        <v>32082.14</v>
      </c>
      <c r="K326" s="101"/>
      <c r="L326" s="102">
        <v>3.21</v>
      </c>
      <c r="M326" s="101"/>
      <c r="N326" s="100"/>
      <c r="V326" s="94"/>
      <c r="W326" s="76" t="s">
        <v>847</v>
      </c>
      <c r="AB326" s="76"/>
      <c r="AD326" s="76"/>
      <c r="AF326" s="76"/>
      <c r="AG326" s="93"/>
    </row>
    <row r="327" spans="1:33" s="65" customFormat="1" ht="12" x14ac:dyDescent="0.2">
      <c r="A327" s="112"/>
      <c r="B327" s="74"/>
      <c r="C327" s="111" t="s">
        <v>232</v>
      </c>
      <c r="D327" s="110"/>
      <c r="E327" s="110"/>
      <c r="F327" s="99"/>
      <c r="G327" s="99"/>
      <c r="H327" s="99"/>
      <c r="I327" s="99"/>
      <c r="J327" s="109"/>
      <c r="K327" s="99"/>
      <c r="L327" s="109"/>
      <c r="M327" s="108"/>
      <c r="N327" s="107"/>
      <c r="V327" s="94"/>
      <c r="W327" s="76"/>
      <c r="AB327" s="76"/>
      <c r="AD327" s="76"/>
      <c r="AF327" s="76"/>
      <c r="AG327" s="93"/>
    </row>
    <row r="328" spans="1:33" s="65" customFormat="1" ht="56.25" x14ac:dyDescent="0.2">
      <c r="A328" s="104" t="s">
        <v>620</v>
      </c>
      <c r="B328" s="103" t="s">
        <v>846</v>
      </c>
      <c r="C328" s="422" t="s">
        <v>843</v>
      </c>
      <c r="D328" s="422"/>
      <c r="E328" s="422"/>
      <c r="F328" s="101" t="s">
        <v>845</v>
      </c>
      <c r="G328" s="101"/>
      <c r="H328" s="101"/>
      <c r="I328" s="101" t="s">
        <v>844</v>
      </c>
      <c r="J328" s="102"/>
      <c r="K328" s="101"/>
      <c r="L328" s="102"/>
      <c r="M328" s="101"/>
      <c r="N328" s="100"/>
      <c r="V328" s="94"/>
      <c r="W328" s="76" t="s">
        <v>843</v>
      </c>
      <c r="AB328" s="76"/>
      <c r="AD328" s="76"/>
      <c r="AF328" s="76"/>
      <c r="AG328" s="93"/>
    </row>
    <row r="329" spans="1:33" s="65" customFormat="1" ht="12" x14ac:dyDescent="0.2">
      <c r="A329" s="106"/>
      <c r="B329" s="105"/>
      <c r="C329" s="421" t="s">
        <v>842</v>
      </c>
      <c r="D329" s="421"/>
      <c r="E329" s="421"/>
      <c r="F329" s="421"/>
      <c r="G329" s="421"/>
      <c r="H329" s="421"/>
      <c r="I329" s="421"/>
      <c r="J329" s="421"/>
      <c r="K329" s="421"/>
      <c r="L329" s="421"/>
      <c r="M329" s="421"/>
      <c r="N329" s="423"/>
      <c r="V329" s="94"/>
      <c r="W329" s="76"/>
      <c r="AB329" s="76"/>
      <c r="AC329" s="66" t="s">
        <v>842</v>
      </c>
      <c r="AD329" s="76"/>
      <c r="AF329" s="76"/>
      <c r="AG329" s="93"/>
    </row>
    <row r="330" spans="1:33" s="65" customFormat="1" ht="22.5" x14ac:dyDescent="0.2">
      <c r="A330" s="122"/>
      <c r="B330" s="83" t="s">
        <v>186</v>
      </c>
      <c r="C330" s="421" t="s">
        <v>185</v>
      </c>
      <c r="D330" s="421"/>
      <c r="E330" s="421"/>
      <c r="F330" s="421"/>
      <c r="G330" s="421"/>
      <c r="H330" s="421"/>
      <c r="I330" s="421"/>
      <c r="J330" s="421"/>
      <c r="K330" s="421"/>
      <c r="L330" s="421"/>
      <c r="M330" s="421"/>
      <c r="N330" s="423"/>
      <c r="V330" s="94"/>
      <c r="W330" s="76"/>
      <c r="X330" s="66" t="s">
        <v>185</v>
      </c>
      <c r="AB330" s="76"/>
      <c r="AD330" s="76"/>
      <c r="AF330" s="76"/>
      <c r="AG330" s="93"/>
    </row>
    <row r="331" spans="1:33" s="65" customFormat="1" ht="33.75" x14ac:dyDescent="0.2">
      <c r="A331" s="122"/>
      <c r="B331" s="83" t="s">
        <v>184</v>
      </c>
      <c r="C331" s="421" t="s">
        <v>841</v>
      </c>
      <c r="D331" s="421"/>
      <c r="E331" s="421"/>
      <c r="F331" s="421"/>
      <c r="G331" s="421"/>
      <c r="H331" s="421"/>
      <c r="I331" s="421"/>
      <c r="J331" s="421"/>
      <c r="K331" s="421"/>
      <c r="L331" s="421"/>
      <c r="M331" s="421"/>
      <c r="N331" s="423"/>
      <c r="V331" s="94"/>
      <c r="W331" s="76"/>
      <c r="X331" s="66" t="s">
        <v>841</v>
      </c>
      <c r="AB331" s="76"/>
      <c r="AD331" s="76"/>
      <c r="AF331" s="76"/>
      <c r="AG331" s="93"/>
    </row>
    <row r="332" spans="1:33" s="65" customFormat="1" ht="12" x14ac:dyDescent="0.2">
      <c r="A332" s="116"/>
      <c r="B332" s="83" t="s">
        <v>168</v>
      </c>
      <c r="C332" s="421" t="s">
        <v>181</v>
      </c>
      <c r="D332" s="421"/>
      <c r="E332" s="421"/>
      <c r="F332" s="98"/>
      <c r="G332" s="98"/>
      <c r="H332" s="98"/>
      <c r="I332" s="98"/>
      <c r="J332" s="115">
        <v>112.67</v>
      </c>
      <c r="K332" s="98" t="s">
        <v>182</v>
      </c>
      <c r="L332" s="115">
        <v>1.54</v>
      </c>
      <c r="M332" s="98" t="s">
        <v>176</v>
      </c>
      <c r="N332" s="114">
        <v>31</v>
      </c>
      <c r="V332" s="94"/>
      <c r="W332" s="76"/>
      <c r="Y332" s="66" t="s">
        <v>181</v>
      </c>
      <c r="AB332" s="76"/>
      <c r="AD332" s="76"/>
      <c r="AF332" s="76"/>
      <c r="AG332" s="93"/>
    </row>
    <row r="333" spans="1:33" s="65" customFormat="1" ht="12" x14ac:dyDescent="0.2">
      <c r="A333" s="116"/>
      <c r="B333" s="83" t="s">
        <v>180</v>
      </c>
      <c r="C333" s="421" t="s">
        <v>179</v>
      </c>
      <c r="D333" s="421"/>
      <c r="E333" s="421"/>
      <c r="F333" s="98"/>
      <c r="G333" s="98"/>
      <c r="H333" s="98"/>
      <c r="I333" s="98"/>
      <c r="J333" s="115">
        <v>2.8</v>
      </c>
      <c r="K333" s="98" t="s">
        <v>177</v>
      </c>
      <c r="L333" s="115">
        <v>0.04</v>
      </c>
      <c r="M333" s="98"/>
      <c r="N333" s="114"/>
      <c r="V333" s="94"/>
      <c r="W333" s="76"/>
      <c r="Y333" s="66" t="s">
        <v>179</v>
      </c>
      <c r="AB333" s="76"/>
      <c r="AD333" s="76"/>
      <c r="AF333" s="76"/>
      <c r="AG333" s="93"/>
    </row>
    <row r="334" spans="1:33" s="65" customFormat="1" ht="12" x14ac:dyDescent="0.2">
      <c r="A334" s="116"/>
      <c r="B334" s="83" t="s">
        <v>178</v>
      </c>
      <c r="C334" s="421" t="s">
        <v>175</v>
      </c>
      <c r="D334" s="421"/>
      <c r="E334" s="421"/>
      <c r="F334" s="98"/>
      <c r="G334" s="98"/>
      <c r="H334" s="98"/>
      <c r="I334" s="98"/>
      <c r="J334" s="115">
        <v>0.13</v>
      </c>
      <c r="K334" s="98" t="s">
        <v>177</v>
      </c>
      <c r="L334" s="115">
        <v>0</v>
      </c>
      <c r="M334" s="98" t="s">
        <v>176</v>
      </c>
      <c r="N334" s="114"/>
      <c r="V334" s="94"/>
      <c r="W334" s="76"/>
      <c r="Y334" s="66" t="s">
        <v>175</v>
      </c>
      <c r="AB334" s="76"/>
      <c r="AD334" s="76"/>
      <c r="AF334" s="76"/>
      <c r="AG334" s="93"/>
    </row>
    <row r="335" spans="1:33" s="65" customFormat="1" ht="12" x14ac:dyDescent="0.2">
      <c r="A335" s="116"/>
      <c r="B335" s="83" t="s">
        <v>174</v>
      </c>
      <c r="C335" s="421" t="s">
        <v>173</v>
      </c>
      <c r="D335" s="421"/>
      <c r="E335" s="421"/>
      <c r="F335" s="98"/>
      <c r="G335" s="98"/>
      <c r="H335" s="98"/>
      <c r="I335" s="98"/>
      <c r="J335" s="115">
        <v>188.89</v>
      </c>
      <c r="K335" s="98"/>
      <c r="L335" s="115">
        <v>1.87</v>
      </c>
      <c r="M335" s="98"/>
      <c r="N335" s="114"/>
      <c r="V335" s="94"/>
      <c r="W335" s="76"/>
      <c r="Y335" s="66" t="s">
        <v>173</v>
      </c>
      <c r="AB335" s="76"/>
      <c r="AD335" s="76"/>
      <c r="AF335" s="76"/>
      <c r="AG335" s="93"/>
    </row>
    <row r="336" spans="1:33" s="65" customFormat="1" ht="12" x14ac:dyDescent="0.2">
      <c r="A336" s="116"/>
      <c r="B336" s="83"/>
      <c r="C336" s="421" t="s">
        <v>163</v>
      </c>
      <c r="D336" s="421"/>
      <c r="E336" s="421"/>
      <c r="F336" s="98" t="s">
        <v>162</v>
      </c>
      <c r="G336" s="98" t="s">
        <v>840</v>
      </c>
      <c r="H336" s="98" t="s">
        <v>165</v>
      </c>
      <c r="I336" s="98" t="s">
        <v>839</v>
      </c>
      <c r="J336" s="115"/>
      <c r="K336" s="98"/>
      <c r="L336" s="115"/>
      <c r="M336" s="98"/>
      <c r="N336" s="114"/>
      <c r="V336" s="94"/>
      <c r="W336" s="76"/>
      <c r="Z336" s="66" t="s">
        <v>163</v>
      </c>
      <c r="AB336" s="76"/>
      <c r="AD336" s="76"/>
      <c r="AF336" s="76"/>
      <c r="AG336" s="93"/>
    </row>
    <row r="337" spans="1:33" s="65" customFormat="1" ht="12" x14ac:dyDescent="0.2">
      <c r="A337" s="116"/>
      <c r="B337" s="83"/>
      <c r="C337" s="421" t="s">
        <v>158</v>
      </c>
      <c r="D337" s="421"/>
      <c r="E337" s="421"/>
      <c r="F337" s="98" t="s">
        <v>162</v>
      </c>
      <c r="G337" s="98" t="s">
        <v>627</v>
      </c>
      <c r="H337" s="98" t="s">
        <v>177</v>
      </c>
      <c r="I337" s="98" t="s">
        <v>838</v>
      </c>
      <c r="J337" s="115"/>
      <c r="K337" s="98"/>
      <c r="L337" s="115"/>
      <c r="M337" s="98"/>
      <c r="N337" s="114"/>
      <c r="V337" s="94"/>
      <c r="W337" s="76"/>
      <c r="Z337" s="66" t="s">
        <v>158</v>
      </c>
      <c r="AB337" s="76"/>
      <c r="AD337" s="76"/>
      <c r="AF337" s="76"/>
      <c r="AG337" s="93"/>
    </row>
    <row r="338" spans="1:33" s="65" customFormat="1" ht="12" x14ac:dyDescent="0.2">
      <c r="A338" s="116"/>
      <c r="B338" s="83"/>
      <c r="C338" s="429" t="s">
        <v>157</v>
      </c>
      <c r="D338" s="429"/>
      <c r="E338" s="429"/>
      <c r="F338" s="113"/>
      <c r="G338" s="113"/>
      <c r="H338" s="113"/>
      <c r="I338" s="113"/>
      <c r="J338" s="118">
        <v>304.36</v>
      </c>
      <c r="K338" s="113"/>
      <c r="L338" s="118">
        <v>3.45</v>
      </c>
      <c r="M338" s="113"/>
      <c r="N338" s="117"/>
      <c r="V338" s="94"/>
      <c r="W338" s="76"/>
      <c r="AA338" s="66" t="s">
        <v>157</v>
      </c>
      <c r="AB338" s="76"/>
      <c r="AD338" s="76"/>
      <c r="AF338" s="76"/>
      <c r="AG338" s="93"/>
    </row>
    <row r="339" spans="1:33" s="65" customFormat="1" ht="12" x14ac:dyDescent="0.2">
      <c r="A339" s="116"/>
      <c r="B339" s="83"/>
      <c r="C339" s="421" t="s">
        <v>156</v>
      </c>
      <c r="D339" s="421"/>
      <c r="E339" s="421"/>
      <c r="F339" s="98"/>
      <c r="G339" s="98"/>
      <c r="H339" s="98"/>
      <c r="I339" s="98"/>
      <c r="J339" s="115"/>
      <c r="K339" s="98"/>
      <c r="L339" s="115">
        <v>1.54</v>
      </c>
      <c r="M339" s="98"/>
      <c r="N339" s="114">
        <v>31</v>
      </c>
      <c r="V339" s="94"/>
      <c r="W339" s="76"/>
      <c r="Z339" s="66" t="s">
        <v>156</v>
      </c>
      <c r="AB339" s="76"/>
      <c r="AD339" s="76"/>
      <c r="AF339" s="76"/>
      <c r="AG339" s="93"/>
    </row>
    <row r="340" spans="1:33" s="65" customFormat="1" ht="33.75" x14ac:dyDescent="0.2">
      <c r="A340" s="116"/>
      <c r="B340" s="83" t="s">
        <v>837</v>
      </c>
      <c r="C340" s="421" t="s">
        <v>835</v>
      </c>
      <c r="D340" s="421"/>
      <c r="E340" s="421"/>
      <c r="F340" s="98" t="s">
        <v>149</v>
      </c>
      <c r="G340" s="98" t="s">
        <v>836</v>
      </c>
      <c r="H340" s="98" t="s">
        <v>153</v>
      </c>
      <c r="I340" s="98" t="s">
        <v>302</v>
      </c>
      <c r="J340" s="115"/>
      <c r="K340" s="98"/>
      <c r="L340" s="115">
        <v>1.39</v>
      </c>
      <c r="M340" s="98"/>
      <c r="N340" s="114">
        <v>28</v>
      </c>
      <c r="V340" s="94"/>
      <c r="W340" s="76"/>
      <c r="Z340" s="66" t="s">
        <v>835</v>
      </c>
      <c r="AB340" s="76"/>
      <c r="AD340" s="76"/>
      <c r="AF340" s="76"/>
      <c r="AG340" s="93"/>
    </row>
    <row r="341" spans="1:33" s="65" customFormat="1" ht="33.75" x14ac:dyDescent="0.2">
      <c r="A341" s="116"/>
      <c r="B341" s="83" t="s">
        <v>834</v>
      </c>
      <c r="C341" s="421" t="s">
        <v>832</v>
      </c>
      <c r="D341" s="421"/>
      <c r="E341" s="421"/>
      <c r="F341" s="98" t="s">
        <v>149</v>
      </c>
      <c r="G341" s="98" t="s">
        <v>348</v>
      </c>
      <c r="H341" s="98" t="s">
        <v>147</v>
      </c>
      <c r="I341" s="98" t="s">
        <v>833</v>
      </c>
      <c r="J341" s="115"/>
      <c r="K341" s="98"/>
      <c r="L341" s="115">
        <v>0.64</v>
      </c>
      <c r="M341" s="98"/>
      <c r="N341" s="114">
        <v>13</v>
      </c>
      <c r="V341" s="94"/>
      <c r="W341" s="76"/>
      <c r="Z341" s="66" t="s">
        <v>832</v>
      </c>
      <c r="AB341" s="76"/>
      <c r="AD341" s="76"/>
      <c r="AF341" s="76"/>
      <c r="AG341" s="93"/>
    </row>
    <row r="342" spans="1:33" s="65" customFormat="1" ht="12" x14ac:dyDescent="0.2">
      <c r="A342" s="112"/>
      <c r="B342" s="74"/>
      <c r="C342" s="422" t="s">
        <v>144</v>
      </c>
      <c r="D342" s="422"/>
      <c r="E342" s="422"/>
      <c r="F342" s="101"/>
      <c r="G342" s="101"/>
      <c r="H342" s="101"/>
      <c r="I342" s="101"/>
      <c r="J342" s="102"/>
      <c r="K342" s="101"/>
      <c r="L342" s="102">
        <v>5.48</v>
      </c>
      <c r="M342" s="113"/>
      <c r="N342" s="100"/>
      <c r="V342" s="94"/>
      <c r="W342" s="76"/>
      <c r="AB342" s="76" t="s">
        <v>144</v>
      </c>
      <c r="AD342" s="76"/>
      <c r="AF342" s="76"/>
      <c r="AG342" s="93"/>
    </row>
    <row r="343" spans="1:33" s="65" customFormat="1" ht="1.5" customHeight="1" x14ac:dyDescent="0.2">
      <c r="A343" s="99"/>
      <c r="B343" s="74"/>
      <c r="C343" s="74"/>
      <c r="D343" s="74"/>
      <c r="E343" s="74"/>
      <c r="F343" s="99"/>
      <c r="G343" s="99"/>
      <c r="H343" s="99"/>
      <c r="I343" s="99"/>
      <c r="J343" s="75"/>
      <c r="K343" s="99"/>
      <c r="L343" s="75"/>
      <c r="M343" s="98"/>
      <c r="N343" s="75"/>
      <c r="V343" s="94"/>
      <c r="W343" s="76"/>
      <c r="AB343" s="76"/>
      <c r="AD343" s="76"/>
      <c r="AF343" s="76"/>
      <c r="AG343" s="93"/>
    </row>
    <row r="344" spans="1:33" s="65" customFormat="1" ht="12" x14ac:dyDescent="0.2">
      <c r="A344" s="88"/>
      <c r="B344" s="87"/>
      <c r="C344" s="422" t="s">
        <v>831</v>
      </c>
      <c r="D344" s="422"/>
      <c r="E344" s="422"/>
      <c r="F344" s="422"/>
      <c r="G344" s="422"/>
      <c r="H344" s="422"/>
      <c r="I344" s="422"/>
      <c r="J344" s="422"/>
      <c r="K344" s="422"/>
      <c r="L344" s="86"/>
      <c r="M344" s="97"/>
      <c r="N344" s="84"/>
      <c r="V344" s="94"/>
      <c r="W344" s="76"/>
      <c r="AB344" s="76"/>
      <c r="AD344" s="76" t="s">
        <v>831</v>
      </c>
      <c r="AF344" s="76"/>
      <c r="AG344" s="93"/>
    </row>
    <row r="345" spans="1:33" s="65" customFormat="1" ht="12" x14ac:dyDescent="0.2">
      <c r="A345" s="79"/>
      <c r="B345" s="83"/>
      <c r="C345" s="421" t="s">
        <v>120</v>
      </c>
      <c r="D345" s="421"/>
      <c r="E345" s="421"/>
      <c r="F345" s="421"/>
      <c r="G345" s="421"/>
      <c r="H345" s="421"/>
      <c r="I345" s="421"/>
      <c r="J345" s="421"/>
      <c r="K345" s="421"/>
      <c r="L345" s="82">
        <v>3595.34</v>
      </c>
      <c r="M345" s="96"/>
      <c r="N345" s="80"/>
      <c r="V345" s="94"/>
      <c r="W345" s="76"/>
      <c r="AB345" s="76"/>
      <c r="AD345" s="76"/>
      <c r="AE345" s="66" t="s">
        <v>120</v>
      </c>
      <c r="AF345" s="76"/>
      <c r="AG345" s="93"/>
    </row>
    <row r="346" spans="1:33" s="65" customFormat="1" ht="12" x14ac:dyDescent="0.2">
      <c r="A346" s="79"/>
      <c r="B346" s="83"/>
      <c r="C346" s="421" t="s">
        <v>103</v>
      </c>
      <c r="D346" s="421"/>
      <c r="E346" s="421"/>
      <c r="F346" s="421"/>
      <c r="G346" s="421"/>
      <c r="H346" s="421"/>
      <c r="I346" s="421"/>
      <c r="J346" s="421"/>
      <c r="K346" s="421"/>
      <c r="L346" s="82"/>
      <c r="M346" s="96"/>
      <c r="N346" s="80"/>
      <c r="V346" s="94"/>
      <c r="W346" s="76"/>
      <c r="AB346" s="76"/>
      <c r="AD346" s="76"/>
      <c r="AE346" s="66" t="s">
        <v>103</v>
      </c>
      <c r="AF346" s="76"/>
      <c r="AG346" s="93"/>
    </row>
    <row r="347" spans="1:33" s="65" customFormat="1" ht="12" x14ac:dyDescent="0.2">
      <c r="A347" s="79"/>
      <c r="B347" s="83"/>
      <c r="C347" s="421" t="s">
        <v>119</v>
      </c>
      <c r="D347" s="421"/>
      <c r="E347" s="421"/>
      <c r="F347" s="421"/>
      <c r="G347" s="421"/>
      <c r="H347" s="421"/>
      <c r="I347" s="421"/>
      <c r="J347" s="421"/>
      <c r="K347" s="421"/>
      <c r="L347" s="82">
        <v>101.32</v>
      </c>
      <c r="M347" s="96"/>
      <c r="N347" s="80"/>
      <c r="V347" s="94"/>
      <c r="W347" s="76"/>
      <c r="AB347" s="76"/>
      <c r="AD347" s="76"/>
      <c r="AE347" s="66" t="s">
        <v>119</v>
      </c>
      <c r="AF347" s="76"/>
      <c r="AG347" s="93"/>
    </row>
    <row r="348" spans="1:33" s="65" customFormat="1" ht="12" x14ac:dyDescent="0.2">
      <c r="A348" s="79"/>
      <c r="B348" s="83"/>
      <c r="C348" s="421" t="s">
        <v>118</v>
      </c>
      <c r="D348" s="421"/>
      <c r="E348" s="421"/>
      <c r="F348" s="421"/>
      <c r="G348" s="421"/>
      <c r="H348" s="421"/>
      <c r="I348" s="421"/>
      <c r="J348" s="421"/>
      <c r="K348" s="421"/>
      <c r="L348" s="82">
        <v>38.74</v>
      </c>
      <c r="M348" s="96"/>
      <c r="N348" s="80"/>
      <c r="V348" s="94"/>
      <c r="W348" s="76"/>
      <c r="AB348" s="76"/>
      <c r="AD348" s="76"/>
      <c r="AE348" s="66" t="s">
        <v>118</v>
      </c>
      <c r="AF348" s="76"/>
      <c r="AG348" s="93"/>
    </row>
    <row r="349" spans="1:33" s="65" customFormat="1" ht="12" x14ac:dyDescent="0.2">
      <c r="A349" s="79"/>
      <c r="B349" s="83"/>
      <c r="C349" s="421" t="s">
        <v>117</v>
      </c>
      <c r="D349" s="421"/>
      <c r="E349" s="421"/>
      <c r="F349" s="421"/>
      <c r="G349" s="421"/>
      <c r="H349" s="421"/>
      <c r="I349" s="421"/>
      <c r="J349" s="421"/>
      <c r="K349" s="421"/>
      <c r="L349" s="82">
        <v>0.79</v>
      </c>
      <c r="M349" s="96"/>
      <c r="N349" s="80"/>
      <c r="V349" s="94"/>
      <c r="W349" s="76"/>
      <c r="AB349" s="76"/>
      <c r="AD349" s="76"/>
      <c r="AE349" s="66" t="s">
        <v>117</v>
      </c>
      <c r="AF349" s="76"/>
      <c r="AG349" s="93"/>
    </row>
    <row r="350" spans="1:33" s="65" customFormat="1" ht="12" x14ac:dyDescent="0.2">
      <c r="A350" s="79"/>
      <c r="B350" s="83"/>
      <c r="C350" s="421" t="s">
        <v>116</v>
      </c>
      <c r="D350" s="421"/>
      <c r="E350" s="421"/>
      <c r="F350" s="421"/>
      <c r="G350" s="421"/>
      <c r="H350" s="421"/>
      <c r="I350" s="421"/>
      <c r="J350" s="421"/>
      <c r="K350" s="421"/>
      <c r="L350" s="82">
        <v>3455.28</v>
      </c>
      <c r="M350" s="96"/>
      <c r="N350" s="80"/>
      <c r="V350" s="94"/>
      <c r="W350" s="76"/>
      <c r="AB350" s="76"/>
      <c r="AD350" s="76"/>
      <c r="AE350" s="66" t="s">
        <v>116</v>
      </c>
      <c r="AF350" s="76"/>
      <c r="AG350" s="93"/>
    </row>
    <row r="351" spans="1:33" s="65" customFormat="1" ht="12" x14ac:dyDescent="0.2">
      <c r="A351" s="79"/>
      <c r="B351" s="83"/>
      <c r="C351" s="421" t="s">
        <v>115</v>
      </c>
      <c r="D351" s="421"/>
      <c r="E351" s="421"/>
      <c r="F351" s="421"/>
      <c r="G351" s="421"/>
      <c r="H351" s="421"/>
      <c r="I351" s="421"/>
      <c r="J351" s="421"/>
      <c r="K351" s="421"/>
      <c r="L351" s="82">
        <v>3732.4</v>
      </c>
      <c r="M351" s="96"/>
      <c r="N351" s="80"/>
      <c r="V351" s="94"/>
      <c r="W351" s="76"/>
      <c r="AB351" s="76"/>
      <c r="AD351" s="76"/>
      <c r="AE351" s="66" t="s">
        <v>115</v>
      </c>
      <c r="AF351" s="76"/>
      <c r="AG351" s="93"/>
    </row>
    <row r="352" spans="1:33" s="65" customFormat="1" ht="12" x14ac:dyDescent="0.2">
      <c r="A352" s="79"/>
      <c r="B352" s="83"/>
      <c r="C352" s="421" t="s">
        <v>103</v>
      </c>
      <c r="D352" s="421"/>
      <c r="E352" s="421"/>
      <c r="F352" s="421"/>
      <c r="G352" s="421"/>
      <c r="H352" s="421"/>
      <c r="I352" s="421"/>
      <c r="J352" s="421"/>
      <c r="K352" s="421"/>
      <c r="L352" s="82"/>
      <c r="M352" s="96"/>
      <c r="N352" s="80"/>
      <c r="V352" s="94"/>
      <c r="W352" s="76"/>
      <c r="AB352" s="76"/>
      <c r="AD352" s="76"/>
      <c r="AE352" s="66" t="s">
        <v>103</v>
      </c>
      <c r="AF352" s="76"/>
      <c r="AG352" s="93"/>
    </row>
    <row r="353" spans="1:33" s="65" customFormat="1" ht="12" x14ac:dyDescent="0.2">
      <c r="A353" s="79"/>
      <c r="B353" s="83"/>
      <c r="C353" s="421" t="s">
        <v>102</v>
      </c>
      <c r="D353" s="421"/>
      <c r="E353" s="421"/>
      <c r="F353" s="421"/>
      <c r="G353" s="421"/>
      <c r="H353" s="421"/>
      <c r="I353" s="421"/>
      <c r="J353" s="421"/>
      <c r="K353" s="421"/>
      <c r="L353" s="82">
        <v>101.32</v>
      </c>
      <c r="M353" s="96"/>
      <c r="N353" s="80"/>
      <c r="V353" s="94"/>
      <c r="W353" s="76"/>
      <c r="AB353" s="76"/>
      <c r="AD353" s="76"/>
      <c r="AE353" s="66" t="s">
        <v>102</v>
      </c>
      <c r="AF353" s="76"/>
      <c r="AG353" s="93"/>
    </row>
    <row r="354" spans="1:33" s="65" customFormat="1" ht="12" x14ac:dyDescent="0.2">
      <c r="A354" s="79"/>
      <c r="B354" s="83"/>
      <c r="C354" s="421" t="s">
        <v>135</v>
      </c>
      <c r="D354" s="421"/>
      <c r="E354" s="421"/>
      <c r="F354" s="421"/>
      <c r="G354" s="421"/>
      <c r="H354" s="421"/>
      <c r="I354" s="421"/>
      <c r="J354" s="421"/>
      <c r="K354" s="421"/>
      <c r="L354" s="82">
        <v>38.74</v>
      </c>
      <c r="M354" s="96"/>
      <c r="N354" s="80"/>
      <c r="V354" s="94"/>
      <c r="W354" s="76"/>
      <c r="AB354" s="76"/>
      <c r="AD354" s="76"/>
      <c r="AE354" s="66" t="s">
        <v>135</v>
      </c>
      <c r="AF354" s="76"/>
      <c r="AG354" s="93"/>
    </row>
    <row r="355" spans="1:33" s="65" customFormat="1" ht="12" x14ac:dyDescent="0.2">
      <c r="A355" s="79"/>
      <c r="B355" s="83"/>
      <c r="C355" s="421" t="s">
        <v>134</v>
      </c>
      <c r="D355" s="421"/>
      <c r="E355" s="421"/>
      <c r="F355" s="421"/>
      <c r="G355" s="421"/>
      <c r="H355" s="421"/>
      <c r="I355" s="421"/>
      <c r="J355" s="421"/>
      <c r="K355" s="421"/>
      <c r="L355" s="82">
        <v>0.79</v>
      </c>
      <c r="M355" s="96"/>
      <c r="N355" s="80"/>
      <c r="V355" s="94"/>
      <c r="W355" s="76"/>
      <c r="AB355" s="76"/>
      <c r="AD355" s="76"/>
      <c r="AE355" s="66" t="s">
        <v>134</v>
      </c>
      <c r="AF355" s="76"/>
      <c r="AG355" s="93"/>
    </row>
    <row r="356" spans="1:33" s="65" customFormat="1" ht="12" x14ac:dyDescent="0.2">
      <c r="A356" s="79"/>
      <c r="B356" s="83"/>
      <c r="C356" s="421" t="s">
        <v>99</v>
      </c>
      <c r="D356" s="421"/>
      <c r="E356" s="421"/>
      <c r="F356" s="421"/>
      <c r="G356" s="421"/>
      <c r="H356" s="421"/>
      <c r="I356" s="421"/>
      <c r="J356" s="421"/>
      <c r="K356" s="421"/>
      <c r="L356" s="82">
        <v>3455.28</v>
      </c>
      <c r="M356" s="96"/>
      <c r="N356" s="80"/>
      <c r="V356" s="94"/>
      <c r="W356" s="76"/>
      <c r="AB356" s="76"/>
      <c r="AD356" s="76"/>
      <c r="AE356" s="66" t="s">
        <v>99</v>
      </c>
      <c r="AF356" s="76"/>
      <c r="AG356" s="93"/>
    </row>
    <row r="357" spans="1:33" s="65" customFormat="1" ht="12" x14ac:dyDescent="0.2">
      <c r="A357" s="79"/>
      <c r="B357" s="83"/>
      <c r="C357" s="421" t="s">
        <v>98</v>
      </c>
      <c r="D357" s="421"/>
      <c r="E357" s="421"/>
      <c r="F357" s="421"/>
      <c r="G357" s="421"/>
      <c r="H357" s="421"/>
      <c r="I357" s="421"/>
      <c r="J357" s="421"/>
      <c r="K357" s="421"/>
      <c r="L357" s="82">
        <v>88.51</v>
      </c>
      <c r="M357" s="96"/>
      <c r="N357" s="80"/>
      <c r="V357" s="94"/>
      <c r="W357" s="76"/>
      <c r="AB357" s="76"/>
      <c r="AD357" s="76"/>
      <c r="AE357" s="66" t="s">
        <v>98</v>
      </c>
      <c r="AF357" s="76"/>
      <c r="AG357" s="93"/>
    </row>
    <row r="358" spans="1:33" s="65" customFormat="1" ht="12" x14ac:dyDescent="0.2">
      <c r="A358" s="79"/>
      <c r="B358" s="83"/>
      <c r="C358" s="421" t="s">
        <v>97</v>
      </c>
      <c r="D358" s="421"/>
      <c r="E358" s="421"/>
      <c r="F358" s="421"/>
      <c r="G358" s="421"/>
      <c r="H358" s="421"/>
      <c r="I358" s="421"/>
      <c r="J358" s="421"/>
      <c r="K358" s="421"/>
      <c r="L358" s="82">
        <v>48.55</v>
      </c>
      <c r="M358" s="96"/>
      <c r="N358" s="80"/>
      <c r="V358" s="94"/>
      <c r="W358" s="76"/>
      <c r="AB358" s="76"/>
      <c r="AD358" s="76"/>
      <c r="AE358" s="66" t="s">
        <v>97</v>
      </c>
      <c r="AF358" s="76"/>
      <c r="AG358" s="93"/>
    </row>
    <row r="359" spans="1:33" s="65" customFormat="1" ht="12" x14ac:dyDescent="0.2">
      <c r="A359" s="79"/>
      <c r="B359" s="83"/>
      <c r="C359" s="421" t="s">
        <v>96</v>
      </c>
      <c r="D359" s="421"/>
      <c r="E359" s="421"/>
      <c r="F359" s="421"/>
      <c r="G359" s="421"/>
      <c r="H359" s="421"/>
      <c r="I359" s="421"/>
      <c r="J359" s="421"/>
      <c r="K359" s="421"/>
      <c r="L359" s="82">
        <v>102.11</v>
      </c>
      <c r="M359" s="96"/>
      <c r="N359" s="80"/>
      <c r="V359" s="94"/>
      <c r="W359" s="76"/>
      <c r="AB359" s="76"/>
      <c r="AD359" s="76"/>
      <c r="AE359" s="66" t="s">
        <v>96</v>
      </c>
      <c r="AF359" s="76"/>
      <c r="AG359" s="93"/>
    </row>
    <row r="360" spans="1:33" s="65" customFormat="1" ht="12" x14ac:dyDescent="0.2">
      <c r="A360" s="79"/>
      <c r="B360" s="83"/>
      <c r="C360" s="421" t="s">
        <v>95</v>
      </c>
      <c r="D360" s="421"/>
      <c r="E360" s="421"/>
      <c r="F360" s="421"/>
      <c r="G360" s="421"/>
      <c r="H360" s="421"/>
      <c r="I360" s="421"/>
      <c r="J360" s="421"/>
      <c r="K360" s="421"/>
      <c r="L360" s="82">
        <v>88.51</v>
      </c>
      <c r="M360" s="96"/>
      <c r="N360" s="80"/>
      <c r="V360" s="94"/>
      <c r="W360" s="76"/>
      <c r="AB360" s="76"/>
      <c r="AD360" s="76"/>
      <c r="AE360" s="66" t="s">
        <v>95</v>
      </c>
      <c r="AF360" s="76"/>
      <c r="AG360" s="93"/>
    </row>
    <row r="361" spans="1:33" s="65" customFormat="1" ht="12" x14ac:dyDescent="0.2">
      <c r="A361" s="79"/>
      <c r="B361" s="83"/>
      <c r="C361" s="421" t="s">
        <v>94</v>
      </c>
      <c r="D361" s="421"/>
      <c r="E361" s="421"/>
      <c r="F361" s="421"/>
      <c r="G361" s="421"/>
      <c r="H361" s="421"/>
      <c r="I361" s="421"/>
      <c r="J361" s="421"/>
      <c r="K361" s="421"/>
      <c r="L361" s="82">
        <v>48.55</v>
      </c>
      <c r="M361" s="96"/>
      <c r="N361" s="80"/>
      <c r="V361" s="94"/>
      <c r="W361" s="76"/>
      <c r="AB361" s="76"/>
      <c r="AD361" s="76"/>
      <c r="AE361" s="66" t="s">
        <v>94</v>
      </c>
      <c r="AF361" s="76"/>
      <c r="AG361" s="93"/>
    </row>
    <row r="362" spans="1:33" s="65" customFormat="1" ht="12" x14ac:dyDescent="0.2">
      <c r="A362" s="79"/>
      <c r="B362" s="75"/>
      <c r="C362" s="424" t="s">
        <v>830</v>
      </c>
      <c r="D362" s="424"/>
      <c r="E362" s="424"/>
      <c r="F362" s="424"/>
      <c r="G362" s="424"/>
      <c r="H362" s="424"/>
      <c r="I362" s="424"/>
      <c r="J362" s="424"/>
      <c r="K362" s="424"/>
      <c r="L362" s="73">
        <v>3732.4</v>
      </c>
      <c r="M362" s="72"/>
      <c r="N362" s="95"/>
      <c r="V362" s="94"/>
      <c r="W362" s="76"/>
      <c r="AB362" s="76"/>
      <c r="AD362" s="76"/>
      <c r="AF362" s="76" t="s">
        <v>830</v>
      </c>
      <c r="AG362" s="93"/>
    </row>
    <row r="363" spans="1:33" s="65" customFormat="1" ht="12" x14ac:dyDescent="0.2">
      <c r="A363" s="425" t="s">
        <v>829</v>
      </c>
      <c r="B363" s="426"/>
      <c r="C363" s="426"/>
      <c r="D363" s="426"/>
      <c r="E363" s="426"/>
      <c r="F363" s="426"/>
      <c r="G363" s="426"/>
      <c r="H363" s="426"/>
      <c r="I363" s="426"/>
      <c r="J363" s="426"/>
      <c r="K363" s="426"/>
      <c r="L363" s="426"/>
      <c r="M363" s="426"/>
      <c r="N363" s="427"/>
      <c r="V363" s="94" t="s">
        <v>829</v>
      </c>
      <c r="W363" s="76"/>
      <c r="AB363" s="76"/>
      <c r="AD363" s="76"/>
      <c r="AF363" s="76"/>
      <c r="AG363" s="93"/>
    </row>
    <row r="364" spans="1:33" s="65" customFormat="1" ht="33.75" x14ac:dyDescent="0.2">
      <c r="A364" s="104" t="s">
        <v>615</v>
      </c>
      <c r="B364" s="103" t="s">
        <v>130</v>
      </c>
      <c r="C364" s="422" t="s">
        <v>129</v>
      </c>
      <c r="D364" s="422"/>
      <c r="E364" s="422"/>
      <c r="F364" s="101" t="s">
        <v>126</v>
      </c>
      <c r="G364" s="101"/>
      <c r="H364" s="101"/>
      <c r="I364" s="101" t="s">
        <v>828</v>
      </c>
      <c r="J364" s="102">
        <v>42.6</v>
      </c>
      <c r="K364" s="101"/>
      <c r="L364" s="102">
        <v>172.23</v>
      </c>
      <c r="M364" s="101"/>
      <c r="N364" s="100"/>
      <c r="V364" s="94"/>
      <c r="W364" s="76" t="s">
        <v>129</v>
      </c>
      <c r="AB364" s="76"/>
      <c r="AD364" s="76"/>
      <c r="AF364" s="76"/>
      <c r="AG364" s="93"/>
    </row>
    <row r="365" spans="1:33" s="65" customFormat="1" ht="45" x14ac:dyDescent="0.2">
      <c r="A365" s="104" t="s">
        <v>601</v>
      </c>
      <c r="B365" s="103" t="s">
        <v>127</v>
      </c>
      <c r="C365" s="422" t="s">
        <v>124</v>
      </c>
      <c r="D365" s="422"/>
      <c r="E365" s="422"/>
      <c r="F365" s="101" t="s">
        <v>126</v>
      </c>
      <c r="G365" s="101"/>
      <c r="H365" s="101"/>
      <c r="I365" s="101" t="s">
        <v>828</v>
      </c>
      <c r="J365" s="102">
        <v>13.67</v>
      </c>
      <c r="K365" s="101"/>
      <c r="L365" s="102">
        <v>55.27</v>
      </c>
      <c r="M365" s="101"/>
      <c r="N365" s="100"/>
      <c r="V365" s="94"/>
      <c r="W365" s="76" t="s">
        <v>124</v>
      </c>
      <c r="AB365" s="76"/>
      <c r="AD365" s="76"/>
      <c r="AF365" s="76"/>
      <c r="AG365" s="93"/>
    </row>
    <row r="366" spans="1:33" s="65" customFormat="1" ht="1.5" customHeight="1" x14ac:dyDescent="0.2">
      <c r="A366" s="99"/>
      <c r="B366" s="74"/>
      <c r="C366" s="74"/>
      <c r="D366" s="74"/>
      <c r="E366" s="74"/>
      <c r="F366" s="99"/>
      <c r="G366" s="99"/>
      <c r="H366" s="99"/>
      <c r="I366" s="99"/>
      <c r="J366" s="75"/>
      <c r="K366" s="99"/>
      <c r="L366" s="75"/>
      <c r="M366" s="98"/>
      <c r="N366" s="75"/>
      <c r="V366" s="94"/>
      <c r="W366" s="76"/>
      <c r="AB366" s="76"/>
      <c r="AD366" s="76"/>
      <c r="AF366" s="76"/>
      <c r="AG366" s="93"/>
    </row>
    <row r="367" spans="1:33" s="65" customFormat="1" ht="12" x14ac:dyDescent="0.2">
      <c r="A367" s="88"/>
      <c r="B367" s="87"/>
      <c r="C367" s="422" t="s">
        <v>827</v>
      </c>
      <c r="D367" s="422"/>
      <c r="E367" s="422"/>
      <c r="F367" s="422"/>
      <c r="G367" s="422"/>
      <c r="H367" s="422"/>
      <c r="I367" s="422"/>
      <c r="J367" s="422"/>
      <c r="K367" s="422"/>
      <c r="L367" s="86"/>
      <c r="M367" s="97"/>
      <c r="N367" s="84"/>
      <c r="V367" s="94"/>
      <c r="W367" s="76"/>
      <c r="AB367" s="76"/>
      <c r="AD367" s="76" t="s">
        <v>827</v>
      </c>
      <c r="AF367" s="76"/>
      <c r="AG367" s="93"/>
    </row>
    <row r="368" spans="1:33" s="65" customFormat="1" ht="12" x14ac:dyDescent="0.2">
      <c r="A368" s="79"/>
      <c r="B368" s="83"/>
      <c r="C368" s="421" t="s">
        <v>120</v>
      </c>
      <c r="D368" s="421"/>
      <c r="E368" s="421"/>
      <c r="F368" s="421"/>
      <c r="G368" s="421"/>
      <c r="H368" s="421"/>
      <c r="I368" s="421"/>
      <c r="J368" s="421"/>
      <c r="K368" s="421"/>
      <c r="L368" s="82">
        <v>227.5</v>
      </c>
      <c r="M368" s="96"/>
      <c r="N368" s="80"/>
      <c r="V368" s="94"/>
      <c r="W368" s="76"/>
      <c r="AB368" s="76"/>
      <c r="AD368" s="76"/>
      <c r="AE368" s="66" t="s">
        <v>120</v>
      </c>
      <c r="AF368" s="76"/>
      <c r="AG368" s="93"/>
    </row>
    <row r="369" spans="1:35" s="65" customFormat="1" ht="12" x14ac:dyDescent="0.2">
      <c r="A369" s="79"/>
      <c r="B369" s="83"/>
      <c r="C369" s="421" t="s">
        <v>103</v>
      </c>
      <c r="D369" s="421"/>
      <c r="E369" s="421"/>
      <c r="F369" s="421"/>
      <c r="G369" s="421"/>
      <c r="H369" s="421"/>
      <c r="I369" s="421"/>
      <c r="J369" s="421"/>
      <c r="K369" s="421"/>
      <c r="L369" s="82"/>
      <c r="M369" s="96"/>
      <c r="N369" s="80"/>
      <c r="V369" s="94"/>
      <c r="W369" s="76"/>
      <c r="AB369" s="76"/>
      <c r="AD369" s="76"/>
      <c r="AE369" s="66" t="s">
        <v>103</v>
      </c>
      <c r="AF369" s="76"/>
      <c r="AG369" s="93"/>
    </row>
    <row r="370" spans="1:35" s="65" customFormat="1" ht="12" x14ac:dyDescent="0.2">
      <c r="A370" s="79"/>
      <c r="B370" s="83"/>
      <c r="C370" s="421" t="s">
        <v>118</v>
      </c>
      <c r="D370" s="421"/>
      <c r="E370" s="421"/>
      <c r="F370" s="421"/>
      <c r="G370" s="421"/>
      <c r="H370" s="421"/>
      <c r="I370" s="421"/>
      <c r="J370" s="421"/>
      <c r="K370" s="421"/>
      <c r="L370" s="82">
        <v>227.5</v>
      </c>
      <c r="M370" s="96"/>
      <c r="N370" s="80"/>
      <c r="V370" s="94"/>
      <c r="W370" s="76"/>
      <c r="AB370" s="76"/>
      <c r="AD370" s="76"/>
      <c r="AE370" s="66" t="s">
        <v>118</v>
      </c>
      <c r="AF370" s="76"/>
      <c r="AG370" s="93"/>
    </row>
    <row r="371" spans="1:35" s="65" customFormat="1" ht="12" x14ac:dyDescent="0.2">
      <c r="A371" s="79"/>
      <c r="B371" s="83"/>
      <c r="C371" s="421" t="s">
        <v>115</v>
      </c>
      <c r="D371" s="421"/>
      <c r="E371" s="421"/>
      <c r="F371" s="421"/>
      <c r="G371" s="421"/>
      <c r="H371" s="421"/>
      <c r="I371" s="421"/>
      <c r="J371" s="421"/>
      <c r="K371" s="421"/>
      <c r="L371" s="82">
        <v>227.5</v>
      </c>
      <c r="M371" s="96"/>
      <c r="N371" s="80"/>
      <c r="V371" s="94"/>
      <c r="W371" s="76"/>
      <c r="AB371" s="76"/>
      <c r="AD371" s="76"/>
      <c r="AE371" s="66" t="s">
        <v>115</v>
      </c>
      <c r="AF371" s="76"/>
      <c r="AG371" s="93"/>
    </row>
    <row r="372" spans="1:35" s="65" customFormat="1" ht="12" x14ac:dyDescent="0.2">
      <c r="A372" s="79"/>
      <c r="B372" s="83"/>
      <c r="C372" s="421" t="s">
        <v>105</v>
      </c>
      <c r="D372" s="421"/>
      <c r="E372" s="421"/>
      <c r="F372" s="421"/>
      <c r="G372" s="421"/>
      <c r="H372" s="421"/>
      <c r="I372" s="421"/>
      <c r="J372" s="421"/>
      <c r="K372" s="421"/>
      <c r="L372" s="82">
        <v>227.5</v>
      </c>
      <c r="M372" s="96"/>
      <c r="N372" s="80"/>
      <c r="V372" s="94"/>
      <c r="W372" s="76"/>
      <c r="AB372" s="76"/>
      <c r="AD372" s="76"/>
      <c r="AE372" s="66" t="s">
        <v>105</v>
      </c>
      <c r="AF372" s="76"/>
      <c r="AG372" s="93"/>
    </row>
    <row r="373" spans="1:35" s="65" customFormat="1" ht="12" x14ac:dyDescent="0.2">
      <c r="A373" s="79"/>
      <c r="B373" s="75"/>
      <c r="C373" s="424" t="s">
        <v>826</v>
      </c>
      <c r="D373" s="424"/>
      <c r="E373" s="424"/>
      <c r="F373" s="424"/>
      <c r="G373" s="424"/>
      <c r="H373" s="424"/>
      <c r="I373" s="424"/>
      <c r="J373" s="424"/>
      <c r="K373" s="424"/>
      <c r="L373" s="73">
        <v>227.5</v>
      </c>
      <c r="M373" s="72"/>
      <c r="N373" s="95"/>
      <c r="V373" s="94"/>
      <c r="W373" s="76"/>
      <c r="AB373" s="76"/>
      <c r="AD373" s="76"/>
      <c r="AF373" s="76" t="s">
        <v>826</v>
      </c>
      <c r="AG373" s="93"/>
    </row>
    <row r="374" spans="1:35" s="65" customFormat="1" ht="2.25" customHeight="1" x14ac:dyDescent="0.2"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1"/>
      <c r="M374" s="90"/>
      <c r="N374" s="89"/>
    </row>
    <row r="375" spans="1:35" s="65" customFormat="1" x14ac:dyDescent="0.2">
      <c r="A375" s="88"/>
      <c r="B375" s="87"/>
      <c r="C375" s="422" t="s">
        <v>121</v>
      </c>
      <c r="D375" s="422"/>
      <c r="E375" s="422"/>
      <c r="F375" s="422"/>
      <c r="G375" s="422"/>
      <c r="H375" s="422"/>
      <c r="I375" s="422"/>
      <c r="J375" s="422"/>
      <c r="K375" s="422"/>
      <c r="L375" s="86"/>
      <c r="M375" s="85"/>
      <c r="N375" s="84"/>
      <c r="AH375" s="76" t="s">
        <v>121</v>
      </c>
    </row>
    <row r="376" spans="1:35" s="65" customFormat="1" x14ac:dyDescent="0.2">
      <c r="A376" s="79"/>
      <c r="B376" s="83"/>
      <c r="C376" s="421" t="s">
        <v>120</v>
      </c>
      <c r="D376" s="421"/>
      <c r="E376" s="421"/>
      <c r="F376" s="421"/>
      <c r="G376" s="421"/>
      <c r="H376" s="421"/>
      <c r="I376" s="421"/>
      <c r="J376" s="421"/>
      <c r="K376" s="421"/>
      <c r="L376" s="82">
        <v>7690.65</v>
      </c>
      <c r="M376" s="81"/>
      <c r="N376" s="80">
        <v>43016</v>
      </c>
      <c r="AH376" s="76"/>
      <c r="AI376" s="66" t="s">
        <v>120</v>
      </c>
    </row>
    <row r="377" spans="1:35" s="65" customFormat="1" x14ac:dyDescent="0.2">
      <c r="A377" s="79"/>
      <c r="B377" s="83"/>
      <c r="C377" s="421" t="s">
        <v>103</v>
      </c>
      <c r="D377" s="421"/>
      <c r="E377" s="421"/>
      <c r="F377" s="421"/>
      <c r="G377" s="421"/>
      <c r="H377" s="421"/>
      <c r="I377" s="421"/>
      <c r="J377" s="421"/>
      <c r="K377" s="421"/>
      <c r="L377" s="82"/>
      <c r="M377" s="81"/>
      <c r="N377" s="80"/>
      <c r="AH377" s="76"/>
      <c r="AI377" s="66" t="s">
        <v>103</v>
      </c>
    </row>
    <row r="378" spans="1:35" s="359" customFormat="1" x14ac:dyDescent="0.2">
      <c r="A378" s="353"/>
      <c r="B378" s="354"/>
      <c r="C378" s="446" t="s">
        <v>119</v>
      </c>
      <c r="D378" s="446"/>
      <c r="E378" s="446"/>
      <c r="F378" s="446"/>
      <c r="G378" s="446"/>
      <c r="H378" s="446"/>
      <c r="I378" s="446"/>
      <c r="J378" s="446"/>
      <c r="K378" s="446"/>
      <c r="L378" s="355">
        <v>326.67</v>
      </c>
      <c r="M378" s="356"/>
      <c r="N378" s="357">
        <v>6517</v>
      </c>
      <c r="O378" s="358">
        <f>N378+N380</f>
        <v>6576</v>
      </c>
      <c r="AH378" s="360"/>
      <c r="AI378" s="361" t="s">
        <v>119</v>
      </c>
    </row>
    <row r="379" spans="1:35" s="359" customFormat="1" x14ac:dyDescent="0.2">
      <c r="A379" s="353"/>
      <c r="B379" s="354"/>
      <c r="C379" s="446" t="s">
        <v>118</v>
      </c>
      <c r="D379" s="446"/>
      <c r="E379" s="446"/>
      <c r="F379" s="446"/>
      <c r="G379" s="446"/>
      <c r="H379" s="446"/>
      <c r="I379" s="446"/>
      <c r="J379" s="446"/>
      <c r="K379" s="446"/>
      <c r="L379" s="355">
        <v>327.58</v>
      </c>
      <c r="M379" s="356"/>
      <c r="N379" s="357">
        <v>2513</v>
      </c>
      <c r="AH379" s="360"/>
      <c r="AI379" s="361" t="s">
        <v>118</v>
      </c>
    </row>
    <row r="380" spans="1:35" s="359" customFormat="1" x14ac:dyDescent="0.2">
      <c r="A380" s="353"/>
      <c r="B380" s="354"/>
      <c r="C380" s="446" t="s">
        <v>117</v>
      </c>
      <c r="D380" s="446"/>
      <c r="E380" s="446"/>
      <c r="F380" s="446"/>
      <c r="G380" s="446"/>
      <c r="H380" s="446"/>
      <c r="I380" s="446"/>
      <c r="J380" s="446"/>
      <c r="K380" s="446"/>
      <c r="L380" s="355">
        <v>2.97</v>
      </c>
      <c r="M380" s="356"/>
      <c r="N380" s="357">
        <v>59</v>
      </c>
      <c r="AH380" s="360"/>
      <c r="AI380" s="361" t="s">
        <v>117</v>
      </c>
    </row>
    <row r="381" spans="1:35" s="359" customFormat="1" x14ac:dyDescent="0.2">
      <c r="A381" s="353"/>
      <c r="B381" s="354"/>
      <c r="C381" s="446" t="s">
        <v>116</v>
      </c>
      <c r="D381" s="446"/>
      <c r="E381" s="446"/>
      <c r="F381" s="446"/>
      <c r="G381" s="446"/>
      <c r="H381" s="446"/>
      <c r="I381" s="446"/>
      <c r="J381" s="446"/>
      <c r="K381" s="446"/>
      <c r="L381" s="355">
        <v>7036.4</v>
      </c>
      <c r="M381" s="356"/>
      <c r="N381" s="357">
        <v>33986</v>
      </c>
      <c r="AH381" s="360"/>
      <c r="AI381" s="361" t="s">
        <v>116</v>
      </c>
    </row>
    <row r="382" spans="1:35" s="65" customFormat="1" x14ac:dyDescent="0.2">
      <c r="A382" s="79"/>
      <c r="B382" s="83"/>
      <c r="C382" s="421" t="s">
        <v>115</v>
      </c>
      <c r="D382" s="421"/>
      <c r="E382" s="421"/>
      <c r="F382" s="421"/>
      <c r="G382" s="421"/>
      <c r="H382" s="421"/>
      <c r="I382" s="421"/>
      <c r="J382" s="421"/>
      <c r="K382" s="421"/>
      <c r="L382" s="82">
        <v>8132.1</v>
      </c>
      <c r="M382" s="81"/>
      <c r="N382" s="80">
        <v>51822</v>
      </c>
      <c r="AH382" s="76"/>
      <c r="AI382" s="66" t="s">
        <v>115</v>
      </c>
    </row>
    <row r="383" spans="1:35" s="65" customFormat="1" x14ac:dyDescent="0.2">
      <c r="A383" s="79"/>
      <c r="B383" s="83"/>
      <c r="C383" s="421" t="s">
        <v>114</v>
      </c>
      <c r="D383" s="421"/>
      <c r="E383" s="421"/>
      <c r="F383" s="421"/>
      <c r="G383" s="421"/>
      <c r="H383" s="421"/>
      <c r="I383" s="421"/>
      <c r="J383" s="421"/>
      <c r="K383" s="421"/>
      <c r="L383" s="82">
        <v>7904.6</v>
      </c>
      <c r="M383" s="81"/>
      <c r="N383" s="80">
        <v>50077</v>
      </c>
      <c r="AH383" s="76"/>
      <c r="AI383" s="66" t="s">
        <v>114</v>
      </c>
    </row>
    <row r="384" spans="1:35" s="65" customFormat="1" x14ac:dyDescent="0.2">
      <c r="A384" s="79"/>
      <c r="B384" s="83"/>
      <c r="C384" s="421" t="s">
        <v>113</v>
      </c>
      <c r="D384" s="421"/>
      <c r="E384" s="421"/>
      <c r="F384" s="421"/>
      <c r="G384" s="421"/>
      <c r="H384" s="421"/>
      <c r="I384" s="421"/>
      <c r="J384" s="421"/>
      <c r="K384" s="421"/>
      <c r="L384" s="82"/>
      <c r="M384" s="81"/>
      <c r="N384" s="80"/>
      <c r="AH384" s="76"/>
      <c r="AI384" s="66" t="s">
        <v>113</v>
      </c>
    </row>
    <row r="385" spans="1:38" x14ac:dyDescent="0.2">
      <c r="A385" s="79"/>
      <c r="B385" s="83"/>
      <c r="C385" s="421" t="s">
        <v>112</v>
      </c>
      <c r="D385" s="421"/>
      <c r="E385" s="421"/>
      <c r="F385" s="421"/>
      <c r="G385" s="421"/>
      <c r="H385" s="421"/>
      <c r="I385" s="421"/>
      <c r="J385" s="421"/>
      <c r="K385" s="421"/>
      <c r="L385" s="82">
        <v>326.67</v>
      </c>
      <c r="M385" s="81"/>
      <c r="N385" s="80">
        <v>6517</v>
      </c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  <c r="AH385" s="76"/>
      <c r="AI385" s="66" t="s">
        <v>112</v>
      </c>
      <c r="AJ385" s="65"/>
    </row>
    <row r="386" spans="1:38" ht="45" x14ac:dyDescent="0.2">
      <c r="A386" s="79"/>
      <c r="B386" s="83" t="s">
        <v>101</v>
      </c>
      <c r="C386" s="421" t="s">
        <v>111</v>
      </c>
      <c r="D386" s="421"/>
      <c r="E386" s="421"/>
      <c r="F386" s="421"/>
      <c r="G386" s="421"/>
      <c r="H386" s="421"/>
      <c r="I386" s="421"/>
      <c r="J386" s="421"/>
      <c r="K386" s="421"/>
      <c r="L386" s="82">
        <v>100.08</v>
      </c>
      <c r="M386" s="81" t="s">
        <v>106</v>
      </c>
      <c r="N386" s="80">
        <v>768</v>
      </c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  <c r="AH386" s="76"/>
      <c r="AI386" s="66" t="s">
        <v>111</v>
      </c>
      <c r="AJ386" s="65"/>
    </row>
    <row r="387" spans="1:38" x14ac:dyDescent="0.2">
      <c r="A387" s="79"/>
      <c r="B387" s="83"/>
      <c r="C387" s="421" t="s">
        <v>110</v>
      </c>
      <c r="D387" s="421"/>
      <c r="E387" s="421"/>
      <c r="F387" s="421"/>
      <c r="G387" s="421"/>
      <c r="H387" s="421"/>
      <c r="I387" s="421"/>
      <c r="J387" s="421"/>
      <c r="K387" s="421"/>
      <c r="L387" s="82">
        <v>2.97</v>
      </c>
      <c r="M387" s="81"/>
      <c r="N387" s="80">
        <v>59</v>
      </c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  <c r="AH387" s="76"/>
      <c r="AI387" s="66" t="s">
        <v>110</v>
      </c>
      <c r="AJ387" s="65"/>
    </row>
    <row r="388" spans="1:38" ht="45" x14ac:dyDescent="0.2">
      <c r="A388" s="79"/>
      <c r="B388" s="83" t="s">
        <v>101</v>
      </c>
      <c r="C388" s="421" t="s">
        <v>109</v>
      </c>
      <c r="D388" s="421"/>
      <c r="E388" s="421"/>
      <c r="F388" s="421"/>
      <c r="G388" s="421"/>
      <c r="H388" s="421"/>
      <c r="I388" s="421"/>
      <c r="J388" s="421"/>
      <c r="K388" s="421"/>
      <c r="L388" s="82">
        <v>7036.4</v>
      </c>
      <c r="M388" s="81" t="s">
        <v>100</v>
      </c>
      <c r="N388" s="80">
        <v>33986</v>
      </c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  <c r="AH388" s="76"/>
      <c r="AI388" s="66" t="s">
        <v>109</v>
      </c>
      <c r="AJ388" s="65"/>
    </row>
    <row r="389" spans="1:38" x14ac:dyDescent="0.2">
      <c r="A389" s="79"/>
      <c r="B389" s="83"/>
      <c r="C389" s="421" t="s">
        <v>108</v>
      </c>
      <c r="D389" s="421"/>
      <c r="E389" s="421"/>
      <c r="F389" s="421"/>
      <c r="G389" s="421"/>
      <c r="H389" s="421"/>
      <c r="I389" s="421"/>
      <c r="J389" s="421"/>
      <c r="K389" s="421"/>
      <c r="L389" s="82">
        <v>287.64</v>
      </c>
      <c r="M389" s="81"/>
      <c r="N389" s="80">
        <v>5738</v>
      </c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76"/>
      <c r="AI389" s="66" t="s">
        <v>108</v>
      </c>
      <c r="AJ389" s="65"/>
    </row>
    <row r="390" spans="1:38" x14ac:dyDescent="0.2">
      <c r="A390" s="79"/>
      <c r="B390" s="83"/>
      <c r="C390" s="421" t="s">
        <v>107</v>
      </c>
      <c r="D390" s="421"/>
      <c r="E390" s="421"/>
      <c r="F390" s="421"/>
      <c r="G390" s="421"/>
      <c r="H390" s="421"/>
      <c r="I390" s="421"/>
      <c r="J390" s="421"/>
      <c r="K390" s="421"/>
      <c r="L390" s="82">
        <v>153.81</v>
      </c>
      <c r="M390" s="81"/>
      <c r="N390" s="80">
        <v>3068</v>
      </c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  <c r="AH390" s="76"/>
      <c r="AI390" s="66" t="s">
        <v>107</v>
      </c>
      <c r="AJ390" s="65"/>
    </row>
    <row r="391" spans="1:38" ht="45" x14ac:dyDescent="0.2">
      <c r="A391" s="79"/>
      <c r="B391" s="83" t="s">
        <v>101</v>
      </c>
      <c r="C391" s="421" t="s">
        <v>105</v>
      </c>
      <c r="D391" s="421"/>
      <c r="E391" s="421"/>
      <c r="F391" s="421"/>
      <c r="G391" s="421"/>
      <c r="H391" s="421"/>
      <c r="I391" s="421"/>
      <c r="J391" s="421"/>
      <c r="K391" s="421"/>
      <c r="L391" s="82">
        <v>227.5</v>
      </c>
      <c r="M391" s="81" t="s">
        <v>106</v>
      </c>
      <c r="N391" s="80">
        <v>1745</v>
      </c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  <c r="AH391" s="76"/>
      <c r="AI391" s="66" t="s">
        <v>105</v>
      </c>
      <c r="AJ391" s="65"/>
    </row>
    <row r="392" spans="1:38" x14ac:dyDescent="0.2">
      <c r="A392" s="79"/>
      <c r="B392" s="83"/>
      <c r="C392" s="421" t="s">
        <v>96</v>
      </c>
      <c r="D392" s="421"/>
      <c r="E392" s="421"/>
      <c r="F392" s="421"/>
      <c r="G392" s="421"/>
      <c r="H392" s="421"/>
      <c r="I392" s="421"/>
      <c r="J392" s="421"/>
      <c r="K392" s="421"/>
      <c r="L392" s="82">
        <v>329.64</v>
      </c>
      <c r="M392" s="81"/>
      <c r="N392" s="80">
        <v>6576</v>
      </c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  <c r="AH392" s="76"/>
      <c r="AI392" s="66" t="s">
        <v>96</v>
      </c>
      <c r="AJ392" s="65"/>
    </row>
    <row r="393" spans="1:38" x14ac:dyDescent="0.2">
      <c r="A393" s="79"/>
      <c r="B393" s="83"/>
      <c r="C393" s="421" t="s">
        <v>95</v>
      </c>
      <c r="D393" s="421"/>
      <c r="E393" s="421"/>
      <c r="F393" s="421"/>
      <c r="G393" s="421"/>
      <c r="H393" s="421"/>
      <c r="I393" s="421"/>
      <c r="J393" s="421"/>
      <c r="K393" s="421"/>
      <c r="L393" s="82">
        <v>287.64</v>
      </c>
      <c r="M393" s="81"/>
      <c r="N393" s="80">
        <v>5738</v>
      </c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  <c r="AH393" s="76"/>
      <c r="AI393" s="66" t="s">
        <v>95</v>
      </c>
      <c r="AJ393" s="65"/>
    </row>
    <row r="394" spans="1:38" x14ac:dyDescent="0.2">
      <c r="A394" s="79"/>
      <c r="B394" s="83"/>
      <c r="C394" s="421" t="s">
        <v>94</v>
      </c>
      <c r="D394" s="421"/>
      <c r="E394" s="421"/>
      <c r="F394" s="421"/>
      <c r="G394" s="421"/>
      <c r="H394" s="421"/>
      <c r="I394" s="421"/>
      <c r="J394" s="421"/>
      <c r="K394" s="421"/>
      <c r="L394" s="82">
        <v>153.81</v>
      </c>
      <c r="M394" s="81"/>
      <c r="N394" s="80">
        <v>3068</v>
      </c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  <c r="AH394" s="76"/>
      <c r="AI394" s="66" t="s">
        <v>94</v>
      </c>
      <c r="AJ394" s="65"/>
    </row>
    <row r="395" spans="1:38" x14ac:dyDescent="0.2">
      <c r="A395" s="79"/>
      <c r="B395" s="75"/>
      <c r="C395" s="424" t="s">
        <v>93</v>
      </c>
      <c r="D395" s="424"/>
      <c r="E395" s="424"/>
      <c r="F395" s="424"/>
      <c r="G395" s="424"/>
      <c r="H395" s="424"/>
      <c r="I395" s="424"/>
      <c r="J395" s="424"/>
      <c r="K395" s="424"/>
      <c r="L395" s="73">
        <v>8132.1</v>
      </c>
      <c r="M395" s="78"/>
      <c r="N395" s="77">
        <v>51822</v>
      </c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  <c r="AH395" s="76"/>
      <c r="AI395" s="65"/>
      <c r="AJ395" s="76" t="s">
        <v>93</v>
      </c>
      <c r="AL395" s="337">
        <f>N394+N393+N378+N379+N381</f>
        <v>51822</v>
      </c>
    </row>
    <row r="396" spans="1:38" ht="1.5" customHeight="1" x14ac:dyDescent="0.2">
      <c r="B396" s="75"/>
      <c r="C396" s="74"/>
      <c r="D396" s="74"/>
      <c r="E396" s="74"/>
      <c r="F396" s="74"/>
      <c r="G396" s="74"/>
      <c r="H396" s="74"/>
      <c r="I396" s="74"/>
      <c r="J396" s="74"/>
      <c r="K396" s="74"/>
      <c r="L396" s="73"/>
      <c r="M396" s="72"/>
      <c r="N396" s="71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  <c r="AH396" s="65"/>
      <c r="AI396" s="65"/>
      <c r="AJ396" s="65"/>
    </row>
    <row r="397" spans="1:38" ht="53.25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  <c r="AJ397" s="65"/>
    </row>
    <row r="398" spans="1:38" x14ac:dyDescent="0.2">
      <c r="B398" s="68" t="s">
        <v>60</v>
      </c>
      <c r="C398" s="440" t="s">
        <v>92</v>
      </c>
      <c r="D398" s="440"/>
      <c r="E398" s="440"/>
      <c r="F398" s="440"/>
      <c r="G398" s="440"/>
      <c r="H398" s="440"/>
      <c r="I398" s="440"/>
      <c r="J398" s="440"/>
      <c r="K398" s="440"/>
      <c r="L398" s="440"/>
    </row>
    <row r="399" spans="1:38" ht="13.5" customHeight="1" x14ac:dyDescent="0.2">
      <c r="B399" s="69"/>
      <c r="C399" s="438" t="s">
        <v>9</v>
      </c>
      <c r="D399" s="438"/>
      <c r="E399" s="438"/>
      <c r="F399" s="438"/>
      <c r="G399" s="438"/>
      <c r="H399" s="438"/>
      <c r="I399" s="438"/>
      <c r="J399" s="438"/>
      <c r="K399" s="438"/>
      <c r="L399" s="438"/>
    </row>
    <row r="400" spans="1:38" ht="12.75" customHeight="1" x14ac:dyDescent="0.2">
      <c r="B400" s="68" t="s">
        <v>58</v>
      </c>
      <c r="C400" s="440" t="s">
        <v>91</v>
      </c>
      <c r="D400" s="440"/>
      <c r="E400" s="440"/>
      <c r="F400" s="440"/>
      <c r="G400" s="440"/>
      <c r="H400" s="440"/>
      <c r="I400" s="440"/>
      <c r="J400" s="440"/>
      <c r="K400" s="440"/>
      <c r="L400" s="440"/>
    </row>
    <row r="401" spans="2:36" ht="13.5" customHeight="1" x14ac:dyDescent="0.2">
      <c r="C401" s="438" t="s">
        <v>9</v>
      </c>
      <c r="D401" s="438"/>
      <c r="E401" s="438"/>
      <c r="F401" s="438"/>
      <c r="G401" s="438"/>
      <c r="H401" s="438"/>
      <c r="I401" s="438"/>
      <c r="J401" s="438"/>
      <c r="K401" s="438"/>
      <c r="L401" s="438"/>
    </row>
    <row r="403" spans="2:36" x14ac:dyDescent="0.2">
      <c r="B403" s="67"/>
      <c r="D403" s="67"/>
      <c r="F403" s="67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</row>
  </sheetData>
  <mergeCells count="380">
    <mergeCell ref="C400:L400"/>
    <mergeCell ref="C399:L399"/>
    <mergeCell ref="C401:L401"/>
    <mergeCell ref="N35:N37"/>
    <mergeCell ref="J35:L36"/>
    <mergeCell ref="C38:E38"/>
    <mergeCell ref="C42:N42"/>
    <mergeCell ref="C43:E43"/>
    <mergeCell ref="B24:F24"/>
    <mergeCell ref="C398:L398"/>
    <mergeCell ref="C53:E53"/>
    <mergeCell ref="C54:E54"/>
    <mergeCell ref="C55:E55"/>
    <mergeCell ref="C62:N62"/>
    <mergeCell ref="C63:N63"/>
    <mergeCell ref="C64:N64"/>
    <mergeCell ref="C65:E65"/>
    <mergeCell ref="C66:E66"/>
    <mergeCell ref="C57:E57"/>
    <mergeCell ref="C58:E58"/>
    <mergeCell ref="C59:E59"/>
    <mergeCell ref="C60:E60"/>
    <mergeCell ref="C61:E61"/>
    <mergeCell ref="C72:E72"/>
    <mergeCell ref="K4:N4"/>
    <mergeCell ref="A4:C4"/>
    <mergeCell ref="A5:D5"/>
    <mergeCell ref="J5:N5"/>
    <mergeCell ref="A6:D6"/>
    <mergeCell ref="J6:N6"/>
    <mergeCell ref="C50:E50"/>
    <mergeCell ref="C51:N51"/>
    <mergeCell ref="C52:N52"/>
    <mergeCell ref="C44:E44"/>
    <mergeCell ref="C45:E45"/>
    <mergeCell ref="C46:E46"/>
    <mergeCell ref="C47:E47"/>
    <mergeCell ref="C48:E48"/>
    <mergeCell ref="C49:E49"/>
    <mergeCell ref="M35:M37"/>
    <mergeCell ref="G35:I36"/>
    <mergeCell ref="A14:N14"/>
    <mergeCell ref="A17:N17"/>
    <mergeCell ref="A18:N18"/>
    <mergeCell ref="B35:B37"/>
    <mergeCell ref="F35:F37"/>
    <mergeCell ref="A35:A37"/>
    <mergeCell ref="D10:N10"/>
    <mergeCell ref="C67:E67"/>
    <mergeCell ref="C68:E68"/>
    <mergeCell ref="C69:E69"/>
    <mergeCell ref="C70:E70"/>
    <mergeCell ref="C71:E71"/>
    <mergeCell ref="A13:N13"/>
    <mergeCell ref="A16:N16"/>
    <mergeCell ref="A20:N20"/>
    <mergeCell ref="A39:N39"/>
    <mergeCell ref="C40:E40"/>
    <mergeCell ref="C56:E56"/>
    <mergeCell ref="L33:M33"/>
    <mergeCell ref="C35:E37"/>
    <mergeCell ref="A21:N21"/>
    <mergeCell ref="B23:F23"/>
    <mergeCell ref="C41:N41"/>
    <mergeCell ref="C77:N77"/>
    <mergeCell ref="C78:N78"/>
    <mergeCell ref="C79:N79"/>
    <mergeCell ref="C80:E80"/>
    <mergeCell ref="C81:E81"/>
    <mergeCell ref="C73:E73"/>
    <mergeCell ref="C74:E74"/>
    <mergeCell ref="C75:E75"/>
    <mergeCell ref="C76:E76"/>
    <mergeCell ref="C87:E87"/>
    <mergeCell ref="C88:E88"/>
    <mergeCell ref="C89:E89"/>
    <mergeCell ref="C90:E90"/>
    <mergeCell ref="C92:K92"/>
    <mergeCell ref="C82:E82"/>
    <mergeCell ref="C83:E83"/>
    <mergeCell ref="C84:E84"/>
    <mergeCell ref="C85:E85"/>
    <mergeCell ref="C86:E86"/>
    <mergeCell ref="C98:K98"/>
    <mergeCell ref="C99:K99"/>
    <mergeCell ref="C100:K100"/>
    <mergeCell ref="C101:K101"/>
    <mergeCell ref="C102:K102"/>
    <mergeCell ref="C93:K93"/>
    <mergeCell ref="C94:K94"/>
    <mergeCell ref="C95:K95"/>
    <mergeCell ref="C96:K96"/>
    <mergeCell ref="C97:K97"/>
    <mergeCell ref="C108:K108"/>
    <mergeCell ref="C109:K109"/>
    <mergeCell ref="C110:K110"/>
    <mergeCell ref="A111:N111"/>
    <mergeCell ref="C112:E112"/>
    <mergeCell ref="C103:K103"/>
    <mergeCell ref="C104:K104"/>
    <mergeCell ref="C105:K105"/>
    <mergeCell ref="C106:K106"/>
    <mergeCell ref="C107:K107"/>
    <mergeCell ref="C118:E118"/>
    <mergeCell ref="C119:E119"/>
    <mergeCell ref="C120:E120"/>
    <mergeCell ref="C121:E121"/>
    <mergeCell ref="C122:E122"/>
    <mergeCell ref="C113:N113"/>
    <mergeCell ref="C114:E114"/>
    <mergeCell ref="C115:E115"/>
    <mergeCell ref="C116:E116"/>
    <mergeCell ref="C117:E117"/>
    <mergeCell ref="C128:N128"/>
    <mergeCell ref="C129:N129"/>
    <mergeCell ref="C130:E130"/>
    <mergeCell ref="C131:E131"/>
    <mergeCell ref="C132:E132"/>
    <mergeCell ref="C123:E123"/>
    <mergeCell ref="C124:E124"/>
    <mergeCell ref="C125:E125"/>
    <mergeCell ref="C126:E126"/>
    <mergeCell ref="C127:N127"/>
    <mergeCell ref="C138:E138"/>
    <mergeCell ref="C139:E139"/>
    <mergeCell ref="C140:E140"/>
    <mergeCell ref="C141:E141"/>
    <mergeCell ref="C142:N142"/>
    <mergeCell ref="C133:E133"/>
    <mergeCell ref="C134:E134"/>
    <mergeCell ref="C135:E135"/>
    <mergeCell ref="C136:E136"/>
    <mergeCell ref="C137:E137"/>
    <mergeCell ref="C148:E148"/>
    <mergeCell ref="C149:E149"/>
    <mergeCell ref="C150:E150"/>
    <mergeCell ref="C151:E151"/>
    <mergeCell ref="C152:E152"/>
    <mergeCell ref="C143:N143"/>
    <mergeCell ref="C144:N144"/>
    <mergeCell ref="C145:E145"/>
    <mergeCell ref="C146:E146"/>
    <mergeCell ref="C147:E147"/>
    <mergeCell ref="C158:N158"/>
    <mergeCell ref="C159:N159"/>
    <mergeCell ref="C160:E160"/>
    <mergeCell ref="C161:E161"/>
    <mergeCell ref="C162:E162"/>
    <mergeCell ref="C153:E153"/>
    <mergeCell ref="C154:E154"/>
    <mergeCell ref="C155:E155"/>
    <mergeCell ref="C156:E156"/>
    <mergeCell ref="C157:N157"/>
    <mergeCell ref="C168:E168"/>
    <mergeCell ref="C169:E169"/>
    <mergeCell ref="C170:E170"/>
    <mergeCell ref="C172:K172"/>
    <mergeCell ref="C173:K173"/>
    <mergeCell ref="C163:E163"/>
    <mergeCell ref="C164:E164"/>
    <mergeCell ref="C165:E165"/>
    <mergeCell ref="C166:E166"/>
    <mergeCell ref="C167:E167"/>
    <mergeCell ref="C179:K179"/>
    <mergeCell ref="C180:K180"/>
    <mergeCell ref="C181:K181"/>
    <mergeCell ref="C182:K182"/>
    <mergeCell ref="C183:K183"/>
    <mergeCell ref="C174:K174"/>
    <mergeCell ref="C175:K175"/>
    <mergeCell ref="C176:K176"/>
    <mergeCell ref="C177:K177"/>
    <mergeCell ref="C178:K178"/>
    <mergeCell ref="C189:K189"/>
    <mergeCell ref="C190:K190"/>
    <mergeCell ref="A191:N191"/>
    <mergeCell ref="C192:E192"/>
    <mergeCell ref="C193:N193"/>
    <mergeCell ref="C184:K184"/>
    <mergeCell ref="C185:K185"/>
    <mergeCell ref="C186:K186"/>
    <mergeCell ref="C187:K187"/>
    <mergeCell ref="C188:K188"/>
    <mergeCell ref="C199:E199"/>
    <mergeCell ref="C200:E200"/>
    <mergeCell ref="C201:E201"/>
    <mergeCell ref="C202:E202"/>
    <mergeCell ref="C203:E203"/>
    <mergeCell ref="C194:E194"/>
    <mergeCell ref="C195:E195"/>
    <mergeCell ref="C196:E196"/>
    <mergeCell ref="C197:E197"/>
    <mergeCell ref="C198:E198"/>
    <mergeCell ref="C209:E209"/>
    <mergeCell ref="C210:E210"/>
    <mergeCell ref="C211:E211"/>
    <mergeCell ref="C212:E212"/>
    <mergeCell ref="C213:E213"/>
    <mergeCell ref="C204:E204"/>
    <mergeCell ref="C205:E205"/>
    <mergeCell ref="C206:N206"/>
    <mergeCell ref="C207:E207"/>
    <mergeCell ref="C208:E208"/>
    <mergeCell ref="C219:E219"/>
    <mergeCell ref="C220:E220"/>
    <mergeCell ref="C221:E221"/>
    <mergeCell ref="C222:E222"/>
    <mergeCell ref="C223:E223"/>
    <mergeCell ref="C214:E214"/>
    <mergeCell ref="C215:E215"/>
    <mergeCell ref="C216:N216"/>
    <mergeCell ref="C217:E217"/>
    <mergeCell ref="C218:E218"/>
    <mergeCell ref="C229:E229"/>
    <mergeCell ref="C230:E230"/>
    <mergeCell ref="C231:E231"/>
    <mergeCell ref="C232:E232"/>
    <mergeCell ref="C233:E233"/>
    <mergeCell ref="C224:E224"/>
    <mergeCell ref="C225:E225"/>
    <mergeCell ref="C226:N226"/>
    <mergeCell ref="C227:N227"/>
    <mergeCell ref="C228:E228"/>
    <mergeCell ref="C239:E239"/>
    <mergeCell ref="C241:E241"/>
    <mergeCell ref="C242:N242"/>
    <mergeCell ref="C243:N243"/>
    <mergeCell ref="C244:E244"/>
    <mergeCell ref="C234:E234"/>
    <mergeCell ref="C235:E235"/>
    <mergeCell ref="C236:E236"/>
    <mergeCell ref="C237:E237"/>
    <mergeCell ref="C238:E238"/>
    <mergeCell ref="C250:E250"/>
    <mergeCell ref="C251:E251"/>
    <mergeCell ref="C252:E252"/>
    <mergeCell ref="C253:E253"/>
    <mergeCell ref="C254:E254"/>
    <mergeCell ref="C245:E245"/>
    <mergeCell ref="C246:E246"/>
    <mergeCell ref="C247:E247"/>
    <mergeCell ref="C248:E248"/>
    <mergeCell ref="C249:E249"/>
    <mergeCell ref="C261:E261"/>
    <mergeCell ref="C262:E262"/>
    <mergeCell ref="C263:E263"/>
    <mergeCell ref="C264:E264"/>
    <mergeCell ref="C265:E265"/>
    <mergeCell ref="C256:E256"/>
    <mergeCell ref="C257:N257"/>
    <mergeCell ref="C258:N258"/>
    <mergeCell ref="C259:E259"/>
    <mergeCell ref="C260:E260"/>
    <mergeCell ref="C271:E271"/>
    <mergeCell ref="C272:E272"/>
    <mergeCell ref="C273:E273"/>
    <mergeCell ref="C274:E274"/>
    <mergeCell ref="C275:E275"/>
    <mergeCell ref="C266:E266"/>
    <mergeCell ref="C267:N267"/>
    <mergeCell ref="C268:N268"/>
    <mergeCell ref="C269:E269"/>
    <mergeCell ref="C270:E270"/>
    <mergeCell ref="C281:E281"/>
    <mergeCell ref="C282:E282"/>
    <mergeCell ref="C283:E283"/>
    <mergeCell ref="C284:E284"/>
    <mergeCell ref="C285:E285"/>
    <mergeCell ref="C276:E276"/>
    <mergeCell ref="C277:E277"/>
    <mergeCell ref="C278:N278"/>
    <mergeCell ref="C279:N279"/>
    <mergeCell ref="C280:N280"/>
    <mergeCell ref="C291:E291"/>
    <mergeCell ref="C292:E292"/>
    <mergeCell ref="C293:E293"/>
    <mergeCell ref="C295:E295"/>
    <mergeCell ref="C296:N296"/>
    <mergeCell ref="C286:E286"/>
    <mergeCell ref="C287:E287"/>
    <mergeCell ref="C288:E288"/>
    <mergeCell ref="C289:E289"/>
    <mergeCell ref="C290:E290"/>
    <mergeCell ref="C302:E302"/>
    <mergeCell ref="C303:E303"/>
    <mergeCell ref="C304:E304"/>
    <mergeCell ref="C305:E305"/>
    <mergeCell ref="C306:E306"/>
    <mergeCell ref="C297:N297"/>
    <mergeCell ref="C298:N298"/>
    <mergeCell ref="C299:E299"/>
    <mergeCell ref="C300:E300"/>
    <mergeCell ref="C301:E301"/>
    <mergeCell ref="C312:N312"/>
    <mergeCell ref="C313:N313"/>
    <mergeCell ref="C314:E314"/>
    <mergeCell ref="C315:E315"/>
    <mergeCell ref="C316:E316"/>
    <mergeCell ref="C307:E307"/>
    <mergeCell ref="C308:E308"/>
    <mergeCell ref="C309:E309"/>
    <mergeCell ref="C310:E310"/>
    <mergeCell ref="C311:N311"/>
    <mergeCell ref="C322:E322"/>
    <mergeCell ref="C323:E323"/>
    <mergeCell ref="C324:E324"/>
    <mergeCell ref="C325:E325"/>
    <mergeCell ref="C326:E326"/>
    <mergeCell ref="C317:E317"/>
    <mergeCell ref="C318:E318"/>
    <mergeCell ref="C319:E319"/>
    <mergeCell ref="C320:E320"/>
    <mergeCell ref="C321:E321"/>
    <mergeCell ref="C333:E333"/>
    <mergeCell ref="C334:E334"/>
    <mergeCell ref="C335:E335"/>
    <mergeCell ref="C336:E336"/>
    <mergeCell ref="C337:E337"/>
    <mergeCell ref="C328:E328"/>
    <mergeCell ref="C329:N329"/>
    <mergeCell ref="C330:N330"/>
    <mergeCell ref="C331:N331"/>
    <mergeCell ref="C332:E332"/>
    <mergeCell ref="C344:K344"/>
    <mergeCell ref="C345:K345"/>
    <mergeCell ref="C346:K346"/>
    <mergeCell ref="C347:K347"/>
    <mergeCell ref="C348:K348"/>
    <mergeCell ref="C338:E338"/>
    <mergeCell ref="C339:E339"/>
    <mergeCell ref="C340:E340"/>
    <mergeCell ref="C341:E341"/>
    <mergeCell ref="C342:E342"/>
    <mergeCell ref="C354:K354"/>
    <mergeCell ref="C355:K355"/>
    <mergeCell ref="C356:K356"/>
    <mergeCell ref="C357:K357"/>
    <mergeCell ref="C358:K358"/>
    <mergeCell ref="C349:K349"/>
    <mergeCell ref="C350:K350"/>
    <mergeCell ref="C351:K351"/>
    <mergeCell ref="C352:K352"/>
    <mergeCell ref="C353:K353"/>
    <mergeCell ref="C372:K372"/>
    <mergeCell ref="C373:K373"/>
    <mergeCell ref="C375:K375"/>
    <mergeCell ref="C364:E364"/>
    <mergeCell ref="C365:E365"/>
    <mergeCell ref="C367:K367"/>
    <mergeCell ref="C368:K368"/>
    <mergeCell ref="C369:K369"/>
    <mergeCell ref="C359:K359"/>
    <mergeCell ref="C360:K360"/>
    <mergeCell ref="C361:K361"/>
    <mergeCell ref="C362:K362"/>
    <mergeCell ref="A363:N363"/>
    <mergeCell ref="C7:E7"/>
    <mergeCell ref="L7:N7"/>
    <mergeCell ref="C391:K391"/>
    <mergeCell ref="C392:K392"/>
    <mergeCell ref="C393:K393"/>
    <mergeCell ref="C394:K394"/>
    <mergeCell ref="C395:K395"/>
    <mergeCell ref="C386:K386"/>
    <mergeCell ref="C387:K387"/>
    <mergeCell ref="C388:K388"/>
    <mergeCell ref="C389:K389"/>
    <mergeCell ref="C390:K390"/>
    <mergeCell ref="C381:K381"/>
    <mergeCell ref="C382:K382"/>
    <mergeCell ref="C383:K383"/>
    <mergeCell ref="C384:K384"/>
    <mergeCell ref="C385:K385"/>
    <mergeCell ref="C376:K376"/>
    <mergeCell ref="C377:K377"/>
    <mergeCell ref="C378:K378"/>
    <mergeCell ref="C379:K379"/>
    <mergeCell ref="C380:K380"/>
    <mergeCell ref="C370:K370"/>
    <mergeCell ref="C371:K371"/>
  </mergeCells>
  <printOptions horizontalCentered="1"/>
  <pageMargins left="0.393700778484343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40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21</vt:i4>
      </vt:variant>
    </vt:vector>
  </HeadingPairs>
  <TitlesOfParts>
    <vt:vector size="39" baseType="lpstr">
      <vt:lpstr>Обложка</vt:lpstr>
      <vt:lpstr>Титульный лист</vt:lpstr>
      <vt:lpstr>Пояснительная записка</vt:lpstr>
      <vt:lpstr>ССРСС 2001</vt:lpstr>
      <vt:lpstr>ССРСС 2021 (с Комп. НДС)</vt:lpstr>
      <vt:lpstr>ОС 2001</vt:lpstr>
      <vt:lpstr>ОС 2021</vt:lpstr>
      <vt:lpstr>02-01-01</vt:lpstr>
      <vt:lpstr>02-01-02</vt:lpstr>
      <vt:lpstr>02-01-03</vt:lpstr>
      <vt:lpstr>02-01-04</vt:lpstr>
      <vt:lpstr>ВОР к смете ПИР</vt:lpstr>
      <vt:lpstr>ПИР</vt:lpstr>
      <vt:lpstr>Транспортная схема</vt:lpstr>
      <vt:lpstr>Приказ об утверждении ПО</vt:lpstr>
      <vt:lpstr>Письмо заказчика</vt:lpstr>
      <vt:lpstr>Письмо заказчика 1</vt:lpstr>
      <vt:lpstr>Письмо заказчика 2</vt:lpstr>
      <vt:lpstr>'02-01-01'!Print_Area</vt:lpstr>
      <vt:lpstr>'02-01-02'!Print_Area</vt:lpstr>
      <vt:lpstr>'02-01-01'!Print_Titles</vt:lpstr>
      <vt:lpstr>'02-01-02'!Print_Titles</vt:lpstr>
      <vt:lpstr>'ОС 2001'!Print_Titles</vt:lpstr>
      <vt:lpstr>'ОС 2021'!Print_Titles</vt:lpstr>
      <vt:lpstr>'ССРСС 2001'!Print_Titles</vt:lpstr>
      <vt:lpstr>'ССРСС 2021 (с Комп. НДС)'!Print_Titles</vt:lpstr>
      <vt:lpstr>'02-01-01'!Заголовки_для_печати</vt:lpstr>
      <vt:lpstr>'02-01-02'!Заголовки_для_печати</vt:lpstr>
      <vt:lpstr>'02-01-03'!Заголовки_для_печати</vt:lpstr>
      <vt:lpstr>'02-01-04'!Заголовки_для_печати</vt:lpstr>
      <vt:lpstr>'ВОР к смете ПИР'!Заголовки_для_печати</vt:lpstr>
      <vt:lpstr>'ОС 2001'!Заголовки_для_печати</vt:lpstr>
      <vt:lpstr>'ОС 2021'!Заголовки_для_печати</vt:lpstr>
      <vt:lpstr>ПИР!Заголовки_для_печати</vt:lpstr>
      <vt:lpstr>'ССРСС 2001'!Заголовки_для_печати</vt:lpstr>
      <vt:lpstr>'ССРСС 2021 (с Комп. НДС)'!Заголовки_для_печати</vt:lpstr>
      <vt:lpstr>'ВОР к смете ПИР'!Область_печати</vt:lpstr>
      <vt:lpstr>ПИР!Область_печати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Sm</dc:creator>
  <cp:lastModifiedBy>User</cp:lastModifiedBy>
  <cp:lastPrinted>2021-04-22T10:03:19Z</cp:lastPrinted>
  <dcterms:created xsi:type="dcterms:W3CDTF">2003-01-28T12:33:10Z</dcterms:created>
  <dcterms:modified xsi:type="dcterms:W3CDTF">2024-04-19T12:47:42Z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