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ublic\Documents\Контракты 2026\п.4\автозапчасти 44 тыс\"/>
    </mc:Choice>
  </mc:AlternateContent>
  <bookViews>
    <workbookView xWindow="-480" yWindow="615" windowWidth="15315" windowHeight="11640"/>
  </bookViews>
  <sheets>
    <sheet name="07.02.2022" sheetId="11" r:id="rId1"/>
    <sheet name="Лист1" sheetId="12" r:id="rId2"/>
  </sheets>
  <definedNames>
    <definedName name="_xlnm.Print_Area" localSheetId="0">'07.02.2022'!$A$1:$O$32</definedName>
  </definedNames>
  <calcPr calcId="162913"/>
</workbook>
</file>

<file path=xl/calcChain.xml><?xml version="1.0" encoding="utf-8"?>
<calcChain xmlns="http://schemas.openxmlformats.org/spreadsheetml/2006/main">
  <c r="A7" i="11" l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L3" i="12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" i="12"/>
  <c r="L6" i="11"/>
  <c r="M6" i="11" s="1"/>
  <c r="N6" i="11" s="1"/>
  <c r="O6" i="11" s="1"/>
  <c r="L7" i="11"/>
  <c r="M7" i="11" s="1"/>
  <c r="N7" i="11" s="1"/>
  <c r="O7" i="11" s="1"/>
  <c r="L8" i="11"/>
  <c r="M8" i="11" s="1"/>
  <c r="N8" i="11" s="1"/>
  <c r="O8" i="11" s="1"/>
  <c r="L9" i="11"/>
  <c r="M9" i="11" s="1"/>
  <c r="N9" i="11" s="1"/>
  <c r="O9" i="11" s="1"/>
  <c r="L10" i="11"/>
  <c r="M10" i="11" s="1"/>
  <c r="N10" i="11" s="1"/>
  <c r="O10" i="11" s="1"/>
  <c r="L11" i="11"/>
  <c r="M11" i="11" s="1"/>
  <c r="N11" i="11" s="1"/>
  <c r="O11" i="11" s="1"/>
  <c r="L12" i="11"/>
  <c r="M12" i="11" s="1"/>
  <c r="N12" i="11" s="1"/>
  <c r="O12" i="11" s="1"/>
  <c r="L13" i="11"/>
  <c r="M13" i="11" s="1"/>
  <c r="N13" i="11" s="1"/>
  <c r="O13" i="11" s="1"/>
  <c r="L14" i="11"/>
  <c r="M14" i="11" s="1"/>
  <c r="N14" i="11" s="1"/>
  <c r="O14" i="11" s="1"/>
  <c r="L15" i="11"/>
  <c r="M15" i="11" s="1"/>
  <c r="N15" i="11" s="1"/>
  <c r="O15" i="11" s="1"/>
  <c r="L16" i="11"/>
  <c r="M16" i="11" s="1"/>
  <c r="N16" i="11" s="1"/>
  <c r="O16" i="11" s="1"/>
  <c r="L17" i="11"/>
  <c r="M17" i="11" s="1"/>
  <c r="N17" i="11" s="1"/>
  <c r="O17" i="11" s="1"/>
  <c r="L18" i="11"/>
  <c r="M18" i="11" s="1"/>
  <c r="N18" i="11" s="1"/>
  <c r="O18" i="11" s="1"/>
  <c r="L19" i="11"/>
  <c r="M19" i="11" s="1"/>
  <c r="N19" i="11" s="1"/>
  <c r="O19" i="11" s="1"/>
  <c r="L20" i="11"/>
  <c r="M20" i="11" s="1"/>
  <c r="N20" i="11" s="1"/>
  <c r="O20" i="11" s="1"/>
  <c r="L21" i="11"/>
  <c r="M21" i="11" s="1"/>
  <c r="N21" i="11" s="1"/>
  <c r="O21" i="11" s="1"/>
  <c r="L22" i="11"/>
  <c r="M22" i="11" s="1"/>
  <c r="N22" i="11" s="1"/>
  <c r="O22" i="11" s="1"/>
  <c r="L23" i="11"/>
  <c r="M23" i="11" s="1"/>
  <c r="N23" i="11" s="1"/>
  <c r="O23" i="11" s="1"/>
  <c r="L24" i="11"/>
  <c r="M24" i="11" s="1"/>
  <c r="N24" i="11" s="1"/>
  <c r="O24" i="11" s="1"/>
  <c r="L25" i="11"/>
  <c r="M25" i="11" s="1"/>
  <c r="N25" i="11" s="1"/>
  <c r="O25" i="11" s="1"/>
  <c r="L26" i="11"/>
  <c r="M26" i="11" s="1"/>
  <c r="N26" i="11" s="1"/>
  <c r="O26" i="11" s="1"/>
  <c r="L27" i="11"/>
  <c r="M27" i="11" s="1"/>
  <c r="N27" i="11" s="1"/>
  <c r="O27" i="11" s="1"/>
  <c r="L28" i="11"/>
  <c r="M28" i="11" s="1"/>
  <c r="N28" i="11" s="1"/>
  <c r="O28" i="11" s="1"/>
  <c r="I6" i="11"/>
  <c r="J6" i="11" s="1"/>
  <c r="K6" i="11" s="1"/>
  <c r="I7" i="11"/>
  <c r="J7" i="11" s="1"/>
  <c r="K7" i="11" s="1"/>
  <c r="I8" i="11"/>
  <c r="J8" i="11" s="1"/>
  <c r="K8" i="11" s="1"/>
  <c r="I9" i="11"/>
  <c r="J9" i="11" s="1"/>
  <c r="K9" i="11" s="1"/>
  <c r="I10" i="11"/>
  <c r="J10" i="11" s="1"/>
  <c r="K10" i="11" s="1"/>
  <c r="I11" i="11"/>
  <c r="J11" i="11" s="1"/>
  <c r="K11" i="11" s="1"/>
  <c r="I12" i="11"/>
  <c r="J12" i="11" s="1"/>
  <c r="K12" i="11" s="1"/>
  <c r="I13" i="11"/>
  <c r="J13" i="11" s="1"/>
  <c r="K13" i="11" s="1"/>
  <c r="I14" i="11"/>
  <c r="J14" i="11" s="1"/>
  <c r="K14" i="11" s="1"/>
  <c r="I15" i="11"/>
  <c r="J15" i="11" s="1"/>
  <c r="K15" i="11" s="1"/>
  <c r="I16" i="11"/>
  <c r="J16" i="11" s="1"/>
  <c r="K16" i="11" s="1"/>
  <c r="I17" i="11"/>
  <c r="J17" i="11" s="1"/>
  <c r="K17" i="11" s="1"/>
  <c r="I18" i="11"/>
  <c r="J18" i="11" s="1"/>
  <c r="K18" i="11" s="1"/>
  <c r="I19" i="11"/>
  <c r="J19" i="11" s="1"/>
  <c r="K19" i="11" s="1"/>
  <c r="I20" i="11"/>
  <c r="J20" i="11" s="1"/>
  <c r="K20" i="11" s="1"/>
  <c r="I21" i="11"/>
  <c r="J21" i="11" s="1"/>
  <c r="K21" i="11" s="1"/>
  <c r="I22" i="11"/>
  <c r="J22" i="11" s="1"/>
  <c r="K22" i="11" s="1"/>
  <c r="I23" i="11"/>
  <c r="J23" i="11" s="1"/>
  <c r="K23" i="11" s="1"/>
  <c r="I24" i="11"/>
  <c r="J24" i="11" s="1"/>
  <c r="K24" i="11" s="1"/>
  <c r="I25" i="11"/>
  <c r="J25" i="11" s="1"/>
  <c r="K25" i="11" s="1"/>
  <c r="I26" i="11"/>
  <c r="J26" i="11" s="1"/>
  <c r="K26" i="11" s="1"/>
  <c r="I27" i="11"/>
  <c r="J27" i="11" s="1"/>
  <c r="K27" i="11" s="1"/>
  <c r="I28" i="11"/>
  <c r="J28" i="11" s="1"/>
  <c r="K28" i="11" s="1"/>
  <c r="D3" i="12"/>
  <c r="D4" i="12"/>
  <c r="D5" i="12"/>
  <c r="D6" i="12"/>
  <c r="D7" i="12"/>
  <c r="D8" i="12"/>
  <c r="D9" i="12"/>
  <c r="D10" i="12"/>
  <c r="D11" i="12"/>
  <c r="D12" i="12"/>
  <c r="D13" i="12"/>
  <c r="D2" i="12"/>
  <c r="L25" i="12" l="1"/>
  <c r="D14" i="12"/>
</calcChain>
</file>

<file path=xl/sharedStrings.xml><?xml version="1.0" encoding="utf-8"?>
<sst xmlns="http://schemas.openxmlformats.org/spreadsheetml/2006/main" count="71" uniqueCount="50">
  <si>
    <t>№</t>
  </si>
  <si>
    <t>Ед. изм</t>
  </si>
  <si>
    <t>Наименование предмета контракта</t>
  </si>
  <si>
    <t>Кол-во</t>
  </si>
  <si>
    <t>Коммерческие предложения (руб./ед.изм.)</t>
  </si>
  <si>
    <t>Существенные условия исполнения контракта</t>
  </si>
  <si>
    <t>Среднее квадратичное отклонение</t>
  </si>
  <si>
    <t xml:space="preserve">Средняя арифметическая цена за единицу     &lt;ц&gt; </t>
  </si>
  <si>
    <t>Цена за единицу изм. (руб.)</t>
  </si>
  <si>
    <t>Цена за единицу изм. с округлением (вниз) до сотых долей после запятой (руб.)</t>
  </si>
  <si>
    <t>рублей</t>
  </si>
  <si>
    <t>Однородность совокупности значений выявленных цен, используемых в расчете Н(М)ЦК, ЦКЕП</t>
  </si>
  <si>
    <t>Н(М)ЦК, ЦКЕП контракта с учетом округления цены за единицу (руб.)</t>
  </si>
  <si>
    <t>Н(М)ЦК, ЦКЕП, определяемая методом сопоставимых рыночных цен (анализа рынка)*</t>
  </si>
  <si>
    <r>
      <rPr>
        <b/>
        <sz val="14"/>
        <color indexed="8"/>
        <rFont val="Times New Roman"/>
        <family val="1"/>
        <charset val="204"/>
      </rPr>
      <t>Расчет Н(М)ЦК по формуле</t>
    </r>
    <r>
      <rPr>
        <sz val="14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</si>
  <si>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 xml:space="preserve">ПРИЛОЖЕНИЕ 4 к государственному контракту №___ от "___"__________2016г.                                                              о невозможности (нецелесообразности) использования иных способов определения поставщика (подрядчика, исполнителя), обоснование цены контракта и иных существенных условий исполнения контракта при осуществлении закупки у единственного поставщика (подрядчика, исполнителя) для обеспечения государственных (муниципальных) нужд
</t>
  </si>
  <si>
    <t xml:space="preserve">Обоснование  цены контракта, заключаемого с единственным поставщиком (подрядчиком, исполнителем), ЦКЕП
</t>
  </si>
  <si>
    <t xml:space="preserve">* При определении ЦКЕП контракта Заказчиком применяется Приказ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Данный Приказ не учитывает, что применение утвержденных формул определения  ЦКЕП,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
</t>
  </si>
  <si>
    <t>Инспектор ОКБИ и ХО</t>
  </si>
  <si>
    <t>В.В. Хохлачева</t>
  </si>
  <si>
    <t>В результате проведенного расчета ЦКЕП контракта составила:</t>
  </si>
  <si>
    <r>
      <t xml:space="preserve">коэффициент вариации цен V (%)           </t>
    </r>
    <r>
      <rPr>
        <i/>
        <sz val="14"/>
        <color indexed="8"/>
        <rFont val="Times New Roman"/>
        <family val="1"/>
        <charset val="204"/>
      </rPr>
      <t xml:space="preserve">                                               (не должен превышать 33%)</t>
    </r>
  </si>
  <si>
    <t>шт</t>
  </si>
  <si>
    <t>компл</t>
  </si>
  <si>
    <t xml:space="preserve">Свеча зажигания XP670130 </t>
  </si>
  <si>
    <t xml:space="preserve">Диск тормозной задний </t>
  </si>
  <si>
    <t>Мотор отопителя TOYOTA CAMRY  11BLF2011RA</t>
  </si>
  <si>
    <t xml:space="preserve">Колодки тормозные дисковые передние </t>
  </si>
  <si>
    <t xml:space="preserve">Колодки тормозные задние SANGSIN SP2081 </t>
  </si>
  <si>
    <t>Фильтр масляный TOYOTA Camry OF0158 20-50294-SX</t>
  </si>
  <si>
    <t xml:space="preserve">Фильтр воздушный AP14210 Toyota Camry </t>
  </si>
  <si>
    <t>Свеча зажигания TORCH Q6RPU-13 Форд Mondeo</t>
  </si>
  <si>
    <t>Датчик давления масла FORD MONDEO ГУР PB110016</t>
  </si>
  <si>
    <t xml:space="preserve">Фильтр масляный </t>
  </si>
  <si>
    <t xml:space="preserve">Фильтр воздушный </t>
  </si>
  <si>
    <t xml:space="preserve">Свеча зажигания </t>
  </si>
  <si>
    <t>Замок зажигания 2101-3704000-10</t>
  </si>
  <si>
    <t>Крышка радиатора 3741Ш-1304010</t>
  </si>
  <si>
    <t>Фильтр масляный 3105-1017010F</t>
  </si>
  <si>
    <t>Фильтр воздушный 21120-1109080-82 9.1.40</t>
  </si>
  <si>
    <t>Антифриз красный G12  Artik Yeti Euro</t>
  </si>
  <si>
    <t>Автолампа H7 12V 55W 12972 52720</t>
  </si>
  <si>
    <t>Автолампа H1 12V 55W 52120</t>
  </si>
  <si>
    <t xml:space="preserve">Автолампа диод H11 12V LED 17W 6000K 4000Lm </t>
  </si>
  <si>
    <t>Масло моторное 5W-40  1041126</t>
  </si>
  <si>
    <t xml:space="preserve">Масло для рулевого механизма XL14 (1384110) </t>
  </si>
  <si>
    <t>Масло трансмиссионное ТАД-17 2</t>
  </si>
  <si>
    <t>Источник 1  вх № 216 от 29.05.2026</t>
  </si>
  <si>
    <t>Источник 2 вх № 217 от 29.05.2026</t>
  </si>
  <si>
    <t>Источник 3 вх № 218 от 29.05.2026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</si>
</sst>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#,##0.0000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20"/>
      <color rgb="FF0070C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5" fillId="0" borderId="0" xfId="0" applyFont="1" applyAlignment="1">
      <alignment horizontal="center" vertical="top"/>
    </xf>
    <xf numFmtId="0" fontId="5" fillId="0" borderId="0" xfId="0" applyFont="1"/>
    <xf numFmtId="0" fontId="1" fillId="0" borderId="0" xfId="0" applyFont="1" applyFill="1" applyAlignment="1" applyProtection="1">
      <alignment vertical="center"/>
      <protection locked="0"/>
    </xf>
    <xf numFmtId="0" fontId="6" fillId="0" borderId="0" xfId="0" applyFont="1"/>
    <xf numFmtId="0" fontId="2" fillId="0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2" fontId="7" fillId="0" borderId="0" xfId="0" applyNumberFormat="1" applyFont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/>
    <xf numFmtId="164" fontId="4" fillId="0" borderId="0" xfId="0" applyNumberFormat="1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6" fillId="0" borderId="0" xfId="0" applyFont="1" applyFill="1"/>
    <xf numFmtId="0" fontId="5" fillId="0" borderId="0" xfId="0" applyFont="1" applyFill="1"/>
    <xf numFmtId="0" fontId="4" fillId="0" borderId="0" xfId="0" applyFont="1" applyFill="1" applyAlignment="1" applyProtection="1">
      <alignment wrapText="1"/>
      <protection locked="0"/>
    </xf>
    <xf numFmtId="4" fontId="10" fillId="2" borderId="0" xfId="0" applyNumberFormat="1" applyFont="1" applyFill="1"/>
    <xf numFmtId="0" fontId="8" fillId="0" borderId="0" xfId="0" applyFont="1"/>
    <xf numFmtId="0" fontId="8" fillId="0" borderId="0" xfId="0" applyFont="1" applyFill="1" applyAlignment="1" applyProtection="1">
      <alignment wrapText="1"/>
      <protection locked="0"/>
    </xf>
    <xf numFmtId="164" fontId="8" fillId="0" borderId="0" xfId="0" applyNumberFormat="1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4" fontId="8" fillId="0" borderId="0" xfId="0" applyNumberFormat="1" applyFont="1" applyFill="1" applyBorder="1" applyAlignment="1" applyProtection="1">
      <alignment vertical="center"/>
      <protection locked="0"/>
    </xf>
    <xf numFmtId="4" fontId="8" fillId="0" borderId="0" xfId="0" applyNumberFormat="1" applyFont="1" applyFill="1" applyAlignment="1" applyProtection="1">
      <alignment vertical="center"/>
      <protection locked="0"/>
    </xf>
    <xf numFmtId="0" fontId="8" fillId="0" borderId="0" xfId="0" applyFont="1" applyFill="1"/>
    <xf numFmtId="0" fontId="2" fillId="0" borderId="1" xfId="0" applyFont="1" applyBorder="1" applyAlignment="1">
      <alignment horizontal="center" vertical="top" wrapText="1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/>
    <xf numFmtId="4" fontId="9" fillId="0" borderId="0" xfId="0" applyNumberFormat="1" applyFont="1" applyFill="1"/>
    <xf numFmtId="4" fontId="8" fillId="0" borderId="0" xfId="0" applyNumberFormat="1" applyFont="1" applyFill="1" applyAlignment="1" applyProtection="1">
      <alignment wrapText="1"/>
      <protection locked="0"/>
    </xf>
    <xf numFmtId="4" fontId="8" fillId="0" borderId="0" xfId="0" applyNumberFormat="1" applyFont="1" applyFill="1" applyAlignment="1" applyProtection="1">
      <alignment horizontal="center" vertical="center"/>
      <protection locked="0"/>
    </xf>
    <xf numFmtId="165" fontId="8" fillId="0" borderId="0" xfId="0" applyNumberFormat="1" applyFont="1" applyFill="1" applyAlignment="1" applyProtection="1">
      <alignment horizontal="center" vertical="center"/>
      <protection locked="0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textRotation="90" wrapText="1"/>
    </xf>
    <xf numFmtId="4" fontId="4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4" fontId="9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14" fillId="0" borderId="3" xfId="0" applyFont="1" applyBorder="1"/>
    <xf numFmtId="0" fontId="9" fillId="3" borderId="7" xfId="0" applyNumberFormat="1" applyFont="1" applyFill="1" applyBorder="1" applyAlignment="1">
      <alignment horizontal="center" vertical="center"/>
    </xf>
    <xf numFmtId="4" fontId="9" fillId="3" borderId="3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" fontId="1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Fill="1" applyAlignment="1" applyProtection="1">
      <alignment horizontal="right" vertical="center"/>
      <protection locked="0"/>
    </xf>
    <xf numFmtId="4" fontId="9" fillId="3" borderId="4" xfId="0" applyNumberFormat="1" applyFont="1" applyFill="1" applyBorder="1" applyAlignment="1">
      <alignment horizontal="left" vertical="center"/>
    </xf>
    <xf numFmtId="4" fontId="9" fillId="3" borderId="6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34925</xdr:colOff>
      <xdr:row>4</xdr:row>
      <xdr:rowOff>1555750</xdr:rowOff>
    </xdr:from>
    <xdr:to>
      <xdr:col>11</xdr:col>
      <xdr:colOff>15875</xdr:colOff>
      <xdr:row>4</xdr:row>
      <xdr:rowOff>1908175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68675" y="2698750"/>
          <a:ext cx="1187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4</xdr:row>
      <xdr:rowOff>1146175</xdr:rowOff>
    </xdr:from>
    <xdr:to>
      <xdr:col>9</xdr:col>
      <xdr:colOff>1019175</xdr:colOff>
      <xdr:row>4</xdr:row>
      <xdr:rowOff>1584325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116175" y="228917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161925</xdr:colOff>
      <xdr:row>4</xdr:row>
      <xdr:rowOff>3790950</xdr:rowOff>
    </xdr:from>
    <xdr:to>
      <xdr:col>11</xdr:col>
      <xdr:colOff>1412875</xdr:colOff>
      <xdr:row>4</xdr:row>
      <xdr:rowOff>4095669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7227550" y="4933950"/>
          <a:ext cx="1250950" cy="304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266700</xdr:colOff>
      <xdr:row>4</xdr:row>
      <xdr:rowOff>1400175</xdr:rowOff>
    </xdr:from>
    <xdr:to>
      <xdr:col>11</xdr:col>
      <xdr:colOff>419100</xdr:colOff>
      <xdr:row>4</xdr:row>
      <xdr:rowOff>1628775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6116300" y="255270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44"/>
  <sheetViews>
    <sheetView tabSelected="1" view="pageBreakPreview" topLeftCell="A10" zoomScale="60" zoomScaleNormal="55" workbookViewId="0">
      <selection activeCell="H5" sqref="H5"/>
    </sheetView>
  </sheetViews>
  <sheetFormatPr defaultRowHeight="12.75" x14ac:dyDescent="0.2"/>
  <cols>
    <col min="1" max="1" width="8.85546875" style="2" customWidth="1"/>
    <col min="2" max="2" width="93.42578125" style="2" customWidth="1"/>
    <col min="3" max="3" width="30.85546875" style="2" customWidth="1"/>
    <col min="4" max="4" width="7.28515625" style="2" customWidth="1"/>
    <col min="5" max="5" width="13.42578125" style="2" customWidth="1"/>
    <col min="6" max="6" width="16.7109375" style="14" customWidth="1"/>
    <col min="7" max="7" width="19.7109375" style="14" bestFit="1" customWidth="1"/>
    <col min="8" max="8" width="16.85546875" style="14" bestFit="1" customWidth="1"/>
    <col min="9" max="9" width="19.28515625" style="2" customWidth="1"/>
    <col min="10" max="10" width="15.42578125" style="2" customWidth="1"/>
    <col min="11" max="11" width="18" style="2" customWidth="1"/>
    <col min="12" max="12" width="22.7109375" style="2" customWidth="1"/>
    <col min="13" max="13" width="17.140625" style="2" customWidth="1"/>
    <col min="14" max="14" width="13.85546875" style="2" customWidth="1"/>
    <col min="15" max="15" width="14.7109375" style="2" customWidth="1"/>
    <col min="16" max="19" width="9.140625" style="2"/>
    <col min="20" max="20" width="25.42578125" style="2" bestFit="1" customWidth="1"/>
    <col min="21" max="16384" width="9.140625" style="2"/>
  </cols>
  <sheetData>
    <row r="2" spans="1:20" ht="168.75" hidden="1" customHeight="1" x14ac:dyDescent="0.3">
      <c r="A2" s="4"/>
      <c r="B2" s="4"/>
      <c r="C2" s="4"/>
      <c r="D2" s="4"/>
      <c r="E2" s="4"/>
      <c r="F2" s="13"/>
      <c r="G2" s="13"/>
      <c r="H2" s="13"/>
      <c r="I2" s="4"/>
      <c r="J2" s="4"/>
      <c r="K2" s="54" t="s">
        <v>15</v>
      </c>
      <c r="L2" s="54"/>
      <c r="M2" s="54"/>
      <c r="N2" s="54"/>
      <c r="O2" s="54"/>
    </row>
    <row r="3" spans="1:20" ht="39" customHeight="1" x14ac:dyDescent="0.2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20" ht="39" customHeight="1" x14ac:dyDescent="0.2">
      <c r="A4" s="56" t="s">
        <v>0</v>
      </c>
      <c r="B4" s="56" t="s">
        <v>2</v>
      </c>
      <c r="C4" s="57" t="s">
        <v>5</v>
      </c>
      <c r="D4" s="57" t="s">
        <v>1</v>
      </c>
      <c r="E4" s="57" t="s">
        <v>3</v>
      </c>
      <c r="F4" s="59" t="s">
        <v>4</v>
      </c>
      <c r="G4" s="60"/>
      <c r="H4" s="60"/>
      <c r="I4" s="61" t="s">
        <v>11</v>
      </c>
      <c r="J4" s="61"/>
      <c r="K4" s="61"/>
      <c r="L4" s="62" t="s">
        <v>13</v>
      </c>
      <c r="M4" s="62"/>
      <c r="N4" s="62"/>
      <c r="O4" s="62"/>
    </row>
    <row r="5" spans="1:20" ht="337.5" customHeight="1" x14ac:dyDescent="0.4">
      <c r="A5" s="56"/>
      <c r="B5" s="57"/>
      <c r="C5" s="58"/>
      <c r="D5" s="58"/>
      <c r="E5" s="58"/>
      <c r="F5" s="35" t="s">
        <v>47</v>
      </c>
      <c r="G5" s="35" t="s">
        <v>48</v>
      </c>
      <c r="H5" s="35" t="s">
        <v>49</v>
      </c>
      <c r="I5" s="37" t="s">
        <v>7</v>
      </c>
      <c r="J5" s="24" t="s">
        <v>6</v>
      </c>
      <c r="K5" s="5" t="s">
        <v>21</v>
      </c>
      <c r="L5" s="6" t="s">
        <v>14</v>
      </c>
      <c r="M5" s="7" t="s">
        <v>8</v>
      </c>
      <c r="N5" s="7" t="s">
        <v>9</v>
      </c>
      <c r="O5" s="7" t="s">
        <v>12</v>
      </c>
      <c r="T5" s="16"/>
    </row>
    <row r="6" spans="1:20" s="1" customFormat="1" ht="33" customHeight="1" x14ac:dyDescent="0.3">
      <c r="A6" s="39">
        <v>1</v>
      </c>
      <c r="B6" s="40" t="s">
        <v>24</v>
      </c>
      <c r="C6" s="38"/>
      <c r="D6" s="38" t="s">
        <v>22</v>
      </c>
      <c r="E6" s="39">
        <v>6</v>
      </c>
      <c r="F6" s="42">
        <v>835</v>
      </c>
      <c r="G6" s="42">
        <v>1000</v>
      </c>
      <c r="H6" s="42">
        <v>1200</v>
      </c>
      <c r="I6" s="31">
        <f t="shared" ref="I6:I28" si="0">AVERAGE(F6:H6)</f>
        <v>1011.6666666666666</v>
      </c>
      <c r="J6" s="36">
        <f t="shared" ref="J6:J28" si="1">SQRT(((SUM((POWER(H6-I6,2)),(POWER(G6-I6,2)),(POWER(F6-I6,2)))/(COLUMNS(F6:H6)-1))))</f>
        <v>182.77946638868747</v>
      </c>
      <c r="K6" s="32">
        <f t="shared" ref="K6:K28" si="2">J6/I6*100</f>
        <v>18.067163069721992</v>
      </c>
      <c r="L6" s="33">
        <f t="shared" ref="L6:L28" si="3">((E6/3)*(SUM(F6:H6)))</f>
        <v>6070</v>
      </c>
      <c r="M6" s="33">
        <f t="shared" ref="M6:M28" si="4">L6/E6</f>
        <v>1011.6666666666666</v>
      </c>
      <c r="N6" s="33">
        <f t="shared" ref="N6:N28" si="5">ROUND(M6,2)</f>
        <v>1011.67</v>
      </c>
      <c r="O6" s="34">
        <f t="shared" ref="O6:O28" si="6">N6*E6</f>
        <v>6070.0199999999995</v>
      </c>
    </row>
    <row r="7" spans="1:20" s="1" customFormat="1" ht="33" customHeight="1" x14ac:dyDescent="0.3">
      <c r="A7" s="39">
        <f>A6+1</f>
        <v>2</v>
      </c>
      <c r="B7" s="40" t="s">
        <v>25</v>
      </c>
      <c r="C7" s="38"/>
      <c r="D7" s="38" t="s">
        <v>22</v>
      </c>
      <c r="E7" s="39">
        <v>2</v>
      </c>
      <c r="F7" s="42">
        <v>2225</v>
      </c>
      <c r="G7" s="42">
        <v>2500</v>
      </c>
      <c r="H7" s="42">
        <v>2600</v>
      </c>
      <c r="I7" s="31">
        <f t="shared" si="0"/>
        <v>2441.6666666666665</v>
      </c>
      <c r="J7" s="36">
        <f t="shared" si="1"/>
        <v>194.18633662885074</v>
      </c>
      <c r="K7" s="32">
        <f t="shared" si="2"/>
        <v>7.9530240257549787</v>
      </c>
      <c r="L7" s="33">
        <f t="shared" si="3"/>
        <v>4883.333333333333</v>
      </c>
      <c r="M7" s="33">
        <f t="shared" si="4"/>
        <v>2441.6666666666665</v>
      </c>
      <c r="N7" s="33">
        <f t="shared" si="5"/>
        <v>2441.67</v>
      </c>
      <c r="O7" s="34">
        <f t="shared" si="6"/>
        <v>4883.34</v>
      </c>
    </row>
    <row r="8" spans="1:20" s="1" customFormat="1" ht="33" customHeight="1" x14ac:dyDescent="0.3">
      <c r="A8" s="39">
        <f t="shared" ref="A8:A28" si="7">A7+1</f>
        <v>3</v>
      </c>
      <c r="B8" s="40" t="s">
        <v>26</v>
      </c>
      <c r="C8" s="38"/>
      <c r="D8" s="38" t="s">
        <v>22</v>
      </c>
      <c r="E8" s="39">
        <v>1</v>
      </c>
      <c r="F8" s="42">
        <v>3456</v>
      </c>
      <c r="G8" s="42">
        <v>3600</v>
      </c>
      <c r="H8" s="42">
        <v>3800</v>
      </c>
      <c r="I8" s="31">
        <f t="shared" si="0"/>
        <v>3618.6666666666665</v>
      </c>
      <c r="J8" s="36">
        <f t="shared" si="1"/>
        <v>172.75801959195218</v>
      </c>
      <c r="K8" s="32">
        <f t="shared" si="2"/>
        <v>4.7740793918188702</v>
      </c>
      <c r="L8" s="33">
        <f t="shared" si="3"/>
        <v>3618.6666666666665</v>
      </c>
      <c r="M8" s="33">
        <f t="shared" si="4"/>
        <v>3618.6666666666665</v>
      </c>
      <c r="N8" s="33">
        <f t="shared" si="5"/>
        <v>3618.67</v>
      </c>
      <c r="O8" s="34">
        <f t="shared" si="6"/>
        <v>3618.67</v>
      </c>
    </row>
    <row r="9" spans="1:20" s="1" customFormat="1" ht="33" customHeight="1" x14ac:dyDescent="0.3">
      <c r="A9" s="39">
        <f t="shared" si="7"/>
        <v>4</v>
      </c>
      <c r="B9" s="40" t="s">
        <v>27</v>
      </c>
      <c r="C9" s="38"/>
      <c r="D9" s="38" t="s">
        <v>23</v>
      </c>
      <c r="E9" s="39">
        <v>1</v>
      </c>
      <c r="F9" s="42">
        <v>2226</v>
      </c>
      <c r="G9" s="42">
        <v>2700</v>
      </c>
      <c r="H9" s="42">
        <v>2950</v>
      </c>
      <c r="I9" s="31">
        <f t="shared" si="0"/>
        <v>2625.3333333333335</v>
      </c>
      <c r="J9" s="36">
        <f t="shared" si="1"/>
        <v>367.72997339533441</v>
      </c>
      <c r="K9" s="32">
        <f t="shared" si="2"/>
        <v>14.006982226841078</v>
      </c>
      <c r="L9" s="33">
        <f t="shared" si="3"/>
        <v>2625.333333333333</v>
      </c>
      <c r="M9" s="33">
        <f t="shared" si="4"/>
        <v>2625.333333333333</v>
      </c>
      <c r="N9" s="33">
        <f t="shared" si="5"/>
        <v>2625.33</v>
      </c>
      <c r="O9" s="34">
        <f t="shared" si="6"/>
        <v>2625.33</v>
      </c>
    </row>
    <row r="10" spans="1:20" s="1" customFormat="1" ht="33" customHeight="1" x14ac:dyDescent="0.3">
      <c r="A10" s="39">
        <f t="shared" si="7"/>
        <v>5</v>
      </c>
      <c r="B10" s="40" t="s">
        <v>28</v>
      </c>
      <c r="C10" s="38"/>
      <c r="D10" s="38" t="s">
        <v>22</v>
      </c>
      <c r="E10" s="39">
        <v>1</v>
      </c>
      <c r="F10" s="42">
        <v>1654</v>
      </c>
      <c r="G10" s="42">
        <v>1908</v>
      </c>
      <c r="H10" s="42">
        <v>2040</v>
      </c>
      <c r="I10" s="31">
        <f t="shared" si="0"/>
        <v>1867.3333333333333</v>
      </c>
      <c r="J10" s="36">
        <f t="shared" si="1"/>
        <v>196.18698563700227</v>
      </c>
      <c r="K10" s="32">
        <f t="shared" si="2"/>
        <v>10.506264850250032</v>
      </c>
      <c r="L10" s="33">
        <f t="shared" si="3"/>
        <v>1867.3333333333333</v>
      </c>
      <c r="M10" s="33">
        <f t="shared" si="4"/>
        <v>1867.3333333333333</v>
      </c>
      <c r="N10" s="33">
        <f t="shared" si="5"/>
        <v>1867.33</v>
      </c>
      <c r="O10" s="34">
        <f t="shared" si="6"/>
        <v>1867.33</v>
      </c>
    </row>
    <row r="11" spans="1:20" s="1" customFormat="1" ht="33" customHeight="1" x14ac:dyDescent="0.3">
      <c r="A11" s="39">
        <f t="shared" si="7"/>
        <v>6</v>
      </c>
      <c r="B11" s="40" t="s">
        <v>29</v>
      </c>
      <c r="C11" s="38"/>
      <c r="D11" s="38" t="s">
        <v>22</v>
      </c>
      <c r="E11" s="39">
        <v>1</v>
      </c>
      <c r="F11" s="42">
        <v>537</v>
      </c>
      <c r="G11" s="42">
        <v>650</v>
      </c>
      <c r="H11" s="42">
        <v>750</v>
      </c>
      <c r="I11" s="31">
        <f t="shared" si="0"/>
        <v>645.66666666666663</v>
      </c>
      <c r="J11" s="36">
        <f t="shared" si="1"/>
        <v>106.56609842409232</v>
      </c>
      <c r="K11" s="32">
        <f t="shared" si="2"/>
        <v>16.504816482822765</v>
      </c>
      <c r="L11" s="33">
        <f t="shared" si="3"/>
        <v>645.66666666666663</v>
      </c>
      <c r="M11" s="33">
        <f t="shared" si="4"/>
        <v>645.66666666666663</v>
      </c>
      <c r="N11" s="33">
        <f t="shared" si="5"/>
        <v>645.66999999999996</v>
      </c>
      <c r="O11" s="34">
        <f t="shared" si="6"/>
        <v>645.66999999999996</v>
      </c>
    </row>
    <row r="12" spans="1:20" s="1" customFormat="1" ht="33" customHeight="1" x14ac:dyDescent="0.3">
      <c r="A12" s="39">
        <f t="shared" si="7"/>
        <v>7</v>
      </c>
      <c r="B12" s="40" t="s">
        <v>30</v>
      </c>
      <c r="C12" s="38"/>
      <c r="D12" s="38" t="s">
        <v>22</v>
      </c>
      <c r="E12" s="39">
        <v>1</v>
      </c>
      <c r="F12" s="42">
        <v>480</v>
      </c>
      <c r="G12" s="42">
        <v>550</v>
      </c>
      <c r="H12" s="42">
        <v>650</v>
      </c>
      <c r="I12" s="31">
        <f t="shared" si="0"/>
        <v>560</v>
      </c>
      <c r="J12" s="36">
        <f t="shared" si="1"/>
        <v>85.440037453175307</v>
      </c>
      <c r="K12" s="32">
        <f t="shared" si="2"/>
        <v>15.257149545209877</v>
      </c>
      <c r="L12" s="33">
        <f t="shared" si="3"/>
        <v>560</v>
      </c>
      <c r="M12" s="33">
        <f t="shared" si="4"/>
        <v>560</v>
      </c>
      <c r="N12" s="33">
        <f t="shared" si="5"/>
        <v>560</v>
      </c>
      <c r="O12" s="34">
        <f t="shared" si="6"/>
        <v>560</v>
      </c>
    </row>
    <row r="13" spans="1:20" s="1" customFormat="1" ht="33" customHeight="1" x14ac:dyDescent="0.3">
      <c r="A13" s="39">
        <f t="shared" si="7"/>
        <v>8</v>
      </c>
      <c r="B13" s="40" t="s">
        <v>31</v>
      </c>
      <c r="C13" s="38"/>
      <c r="D13" s="38" t="s">
        <v>22</v>
      </c>
      <c r="E13" s="39">
        <v>4</v>
      </c>
      <c r="F13" s="42">
        <v>491</v>
      </c>
      <c r="G13" s="42">
        <v>650</v>
      </c>
      <c r="H13" s="42">
        <v>700</v>
      </c>
      <c r="I13" s="31">
        <f t="shared" si="0"/>
        <v>613.66666666666663</v>
      </c>
      <c r="J13" s="36">
        <f t="shared" si="1"/>
        <v>109.13447362466789</v>
      </c>
      <c r="K13" s="32">
        <f t="shared" si="2"/>
        <v>17.783998961108296</v>
      </c>
      <c r="L13" s="33">
        <f t="shared" si="3"/>
        <v>2454.6666666666665</v>
      </c>
      <c r="M13" s="33">
        <f t="shared" si="4"/>
        <v>613.66666666666663</v>
      </c>
      <c r="N13" s="33">
        <f t="shared" si="5"/>
        <v>613.66999999999996</v>
      </c>
      <c r="O13" s="34">
        <f t="shared" si="6"/>
        <v>2454.6799999999998</v>
      </c>
    </row>
    <row r="14" spans="1:20" s="1" customFormat="1" ht="33" customHeight="1" x14ac:dyDescent="0.3">
      <c r="A14" s="39">
        <f t="shared" si="7"/>
        <v>9</v>
      </c>
      <c r="B14" s="40" t="s">
        <v>32</v>
      </c>
      <c r="C14" s="38"/>
      <c r="D14" s="38" t="s">
        <v>22</v>
      </c>
      <c r="E14" s="39">
        <v>1</v>
      </c>
      <c r="F14" s="42">
        <v>1276</v>
      </c>
      <c r="G14" s="42">
        <v>1350</v>
      </c>
      <c r="H14" s="42">
        <v>1740</v>
      </c>
      <c r="I14" s="31">
        <f t="shared" si="0"/>
        <v>1455.3333333333333</v>
      </c>
      <c r="J14" s="36">
        <f t="shared" si="1"/>
        <v>249.28965749371417</v>
      </c>
      <c r="K14" s="32">
        <f t="shared" si="2"/>
        <v>17.129385535527771</v>
      </c>
      <c r="L14" s="33">
        <f t="shared" si="3"/>
        <v>1455.3333333333333</v>
      </c>
      <c r="M14" s="33">
        <f t="shared" si="4"/>
        <v>1455.3333333333333</v>
      </c>
      <c r="N14" s="33">
        <f t="shared" si="5"/>
        <v>1455.33</v>
      </c>
      <c r="O14" s="34">
        <f t="shared" si="6"/>
        <v>1455.33</v>
      </c>
    </row>
    <row r="15" spans="1:20" s="1" customFormat="1" ht="33" customHeight="1" x14ac:dyDescent="0.3">
      <c r="A15" s="39">
        <f t="shared" si="7"/>
        <v>10</v>
      </c>
      <c r="B15" s="40" t="s">
        <v>33</v>
      </c>
      <c r="C15" s="38"/>
      <c r="D15" s="38" t="s">
        <v>22</v>
      </c>
      <c r="E15" s="39">
        <v>1</v>
      </c>
      <c r="F15" s="42">
        <v>568</v>
      </c>
      <c r="G15" s="42">
        <v>650</v>
      </c>
      <c r="H15" s="42">
        <v>750</v>
      </c>
      <c r="I15" s="31">
        <f t="shared" si="0"/>
        <v>656</v>
      </c>
      <c r="J15" s="36">
        <f t="shared" si="1"/>
        <v>91.148230920846729</v>
      </c>
      <c r="K15" s="32">
        <f t="shared" si="2"/>
        <v>13.894547396470539</v>
      </c>
      <c r="L15" s="33">
        <f t="shared" si="3"/>
        <v>656</v>
      </c>
      <c r="M15" s="33">
        <f t="shared" si="4"/>
        <v>656</v>
      </c>
      <c r="N15" s="33">
        <f t="shared" si="5"/>
        <v>656</v>
      </c>
      <c r="O15" s="34">
        <f t="shared" si="6"/>
        <v>656</v>
      </c>
    </row>
    <row r="16" spans="1:20" s="1" customFormat="1" ht="33" customHeight="1" x14ac:dyDescent="0.3">
      <c r="A16" s="39">
        <f t="shared" si="7"/>
        <v>11</v>
      </c>
      <c r="B16" s="40" t="s">
        <v>34</v>
      </c>
      <c r="C16" s="38"/>
      <c r="D16" s="38" t="s">
        <v>22</v>
      </c>
      <c r="E16" s="39">
        <v>1</v>
      </c>
      <c r="F16" s="42">
        <v>735</v>
      </c>
      <c r="G16" s="42">
        <v>850</v>
      </c>
      <c r="H16" s="42">
        <v>950</v>
      </c>
      <c r="I16" s="31">
        <f t="shared" si="0"/>
        <v>845</v>
      </c>
      <c r="J16" s="36">
        <f t="shared" si="1"/>
        <v>107.58717395675006</v>
      </c>
      <c r="K16" s="32">
        <f t="shared" si="2"/>
        <v>12.732209935710067</v>
      </c>
      <c r="L16" s="33">
        <f t="shared" si="3"/>
        <v>845</v>
      </c>
      <c r="M16" s="33">
        <f t="shared" si="4"/>
        <v>845</v>
      </c>
      <c r="N16" s="33">
        <f t="shared" si="5"/>
        <v>845</v>
      </c>
      <c r="O16" s="34">
        <f t="shared" si="6"/>
        <v>845</v>
      </c>
    </row>
    <row r="17" spans="1:15" s="1" customFormat="1" ht="33" customHeight="1" x14ac:dyDescent="0.3">
      <c r="A17" s="39">
        <f t="shared" si="7"/>
        <v>12</v>
      </c>
      <c r="B17" s="40" t="s">
        <v>35</v>
      </c>
      <c r="C17" s="38"/>
      <c r="D17" s="38" t="s">
        <v>22</v>
      </c>
      <c r="E17" s="39">
        <v>4</v>
      </c>
      <c r="F17" s="42">
        <v>208</v>
      </c>
      <c r="G17" s="42">
        <v>300</v>
      </c>
      <c r="H17" s="42">
        <v>370</v>
      </c>
      <c r="I17" s="31">
        <f t="shared" si="0"/>
        <v>292.66666666666669</v>
      </c>
      <c r="J17" s="36">
        <f t="shared" si="1"/>
        <v>81.24858973135062</v>
      </c>
      <c r="K17" s="32">
        <f t="shared" si="2"/>
        <v>27.761477129163083</v>
      </c>
      <c r="L17" s="33">
        <f t="shared" si="3"/>
        <v>1170.6666666666665</v>
      </c>
      <c r="M17" s="33">
        <f t="shared" si="4"/>
        <v>292.66666666666663</v>
      </c>
      <c r="N17" s="33">
        <f t="shared" si="5"/>
        <v>292.67</v>
      </c>
      <c r="O17" s="34">
        <f t="shared" si="6"/>
        <v>1170.68</v>
      </c>
    </row>
    <row r="18" spans="1:15" s="1" customFormat="1" ht="33" customHeight="1" x14ac:dyDescent="0.3">
      <c r="A18" s="39">
        <f t="shared" si="7"/>
        <v>13</v>
      </c>
      <c r="B18" s="40" t="s">
        <v>36</v>
      </c>
      <c r="C18" s="38"/>
      <c r="D18" s="38" t="s">
        <v>22</v>
      </c>
      <c r="E18" s="39">
        <v>1</v>
      </c>
      <c r="F18" s="42">
        <v>573</v>
      </c>
      <c r="G18" s="42">
        <v>1000</v>
      </c>
      <c r="H18" s="42">
        <v>760</v>
      </c>
      <c r="I18" s="31">
        <f t="shared" si="0"/>
        <v>777.66666666666663</v>
      </c>
      <c r="J18" s="36">
        <f t="shared" si="1"/>
        <v>214.04750251599137</v>
      </c>
      <c r="K18" s="32">
        <f t="shared" si="2"/>
        <v>27.524325227088475</v>
      </c>
      <c r="L18" s="33">
        <f t="shared" si="3"/>
        <v>777.66666666666663</v>
      </c>
      <c r="M18" s="33">
        <f t="shared" si="4"/>
        <v>777.66666666666663</v>
      </c>
      <c r="N18" s="33">
        <f t="shared" si="5"/>
        <v>777.67</v>
      </c>
      <c r="O18" s="34">
        <f t="shared" si="6"/>
        <v>777.67</v>
      </c>
    </row>
    <row r="19" spans="1:15" s="1" customFormat="1" ht="33" customHeight="1" x14ac:dyDescent="0.3">
      <c r="A19" s="39">
        <f t="shared" si="7"/>
        <v>14</v>
      </c>
      <c r="B19" s="40" t="s">
        <v>37</v>
      </c>
      <c r="C19" s="38"/>
      <c r="D19" s="38" t="s">
        <v>22</v>
      </c>
      <c r="E19" s="39">
        <v>1</v>
      </c>
      <c r="F19" s="42">
        <v>826</v>
      </c>
      <c r="G19" s="42">
        <v>950</v>
      </c>
      <c r="H19" s="42">
        <v>1200</v>
      </c>
      <c r="I19" s="31">
        <f t="shared" si="0"/>
        <v>992</v>
      </c>
      <c r="J19" s="36">
        <f t="shared" si="1"/>
        <v>190.50459312048096</v>
      </c>
      <c r="K19" s="32">
        <f t="shared" si="2"/>
        <v>19.20409204843558</v>
      </c>
      <c r="L19" s="33">
        <f t="shared" si="3"/>
        <v>992</v>
      </c>
      <c r="M19" s="33">
        <f t="shared" si="4"/>
        <v>992</v>
      </c>
      <c r="N19" s="33">
        <f t="shared" si="5"/>
        <v>992</v>
      </c>
      <c r="O19" s="34">
        <f t="shared" si="6"/>
        <v>992</v>
      </c>
    </row>
    <row r="20" spans="1:15" s="1" customFormat="1" ht="33" customHeight="1" x14ac:dyDescent="0.3">
      <c r="A20" s="39">
        <f t="shared" si="7"/>
        <v>15</v>
      </c>
      <c r="B20" s="40" t="s">
        <v>38</v>
      </c>
      <c r="C20" s="38"/>
      <c r="D20" s="38" t="s">
        <v>22</v>
      </c>
      <c r="E20" s="39">
        <v>1</v>
      </c>
      <c r="F20" s="42">
        <v>337</v>
      </c>
      <c r="G20" s="42">
        <v>573</v>
      </c>
      <c r="H20" s="42">
        <v>473</v>
      </c>
      <c r="I20" s="31">
        <f t="shared" si="0"/>
        <v>461</v>
      </c>
      <c r="J20" s="36">
        <f t="shared" si="1"/>
        <v>118.45674315968678</v>
      </c>
      <c r="K20" s="32">
        <f t="shared" si="2"/>
        <v>25.695605891472184</v>
      </c>
      <c r="L20" s="33">
        <f t="shared" si="3"/>
        <v>461</v>
      </c>
      <c r="M20" s="33">
        <f t="shared" si="4"/>
        <v>461</v>
      </c>
      <c r="N20" s="33">
        <f t="shared" si="5"/>
        <v>461</v>
      </c>
      <c r="O20" s="34">
        <f t="shared" si="6"/>
        <v>461</v>
      </c>
    </row>
    <row r="21" spans="1:15" s="1" customFormat="1" ht="33" customHeight="1" x14ac:dyDescent="0.3">
      <c r="A21" s="39">
        <f t="shared" si="7"/>
        <v>16</v>
      </c>
      <c r="B21" s="40" t="s">
        <v>39</v>
      </c>
      <c r="C21" s="38"/>
      <c r="D21" s="38" t="s">
        <v>22</v>
      </c>
      <c r="E21" s="39">
        <v>1</v>
      </c>
      <c r="F21" s="42">
        <v>266</v>
      </c>
      <c r="G21" s="42">
        <v>350</v>
      </c>
      <c r="H21" s="42">
        <v>500</v>
      </c>
      <c r="I21" s="31">
        <f t="shared" si="0"/>
        <v>372</v>
      </c>
      <c r="J21" s="36">
        <f t="shared" si="1"/>
        <v>118.54113210189955</v>
      </c>
      <c r="K21" s="32">
        <f t="shared" si="2"/>
        <v>31.865895726317085</v>
      </c>
      <c r="L21" s="33">
        <f t="shared" si="3"/>
        <v>372</v>
      </c>
      <c r="M21" s="33">
        <f t="shared" si="4"/>
        <v>372</v>
      </c>
      <c r="N21" s="33">
        <f t="shared" si="5"/>
        <v>372</v>
      </c>
      <c r="O21" s="34">
        <f t="shared" si="6"/>
        <v>372</v>
      </c>
    </row>
    <row r="22" spans="1:15" s="1" customFormat="1" ht="33" customHeight="1" x14ac:dyDescent="0.3">
      <c r="A22" s="39">
        <f t="shared" si="7"/>
        <v>17</v>
      </c>
      <c r="B22" s="40" t="s">
        <v>40</v>
      </c>
      <c r="C22" s="38"/>
      <c r="D22" s="38" t="s">
        <v>22</v>
      </c>
      <c r="E22" s="39">
        <v>4</v>
      </c>
      <c r="F22" s="42">
        <v>1635</v>
      </c>
      <c r="G22" s="42">
        <v>1886</v>
      </c>
      <c r="H22" s="42">
        <v>1950</v>
      </c>
      <c r="I22" s="31">
        <f t="shared" si="0"/>
        <v>1823.6666666666667</v>
      </c>
      <c r="J22" s="36">
        <f t="shared" si="1"/>
        <v>166.49424414475513</v>
      </c>
      <c r="K22" s="32">
        <f t="shared" si="2"/>
        <v>9.1296423402351561</v>
      </c>
      <c r="L22" s="33">
        <f t="shared" si="3"/>
        <v>7294.6666666666661</v>
      </c>
      <c r="M22" s="33">
        <f t="shared" si="4"/>
        <v>1823.6666666666665</v>
      </c>
      <c r="N22" s="33">
        <f t="shared" si="5"/>
        <v>1823.67</v>
      </c>
      <c r="O22" s="34">
        <f t="shared" si="6"/>
        <v>7294.68</v>
      </c>
    </row>
    <row r="23" spans="1:15" s="1" customFormat="1" ht="33" customHeight="1" x14ac:dyDescent="0.3">
      <c r="A23" s="39">
        <f t="shared" si="7"/>
        <v>18</v>
      </c>
      <c r="B23" s="40" t="s">
        <v>41</v>
      </c>
      <c r="C23" s="38"/>
      <c r="D23" s="38" t="s">
        <v>22</v>
      </c>
      <c r="E23" s="39">
        <v>2</v>
      </c>
      <c r="F23" s="42">
        <v>132</v>
      </c>
      <c r="G23" s="42">
        <v>150</v>
      </c>
      <c r="H23" s="42">
        <v>180</v>
      </c>
      <c r="I23" s="31">
        <f t="shared" si="0"/>
        <v>154</v>
      </c>
      <c r="J23" s="36">
        <f t="shared" si="1"/>
        <v>24.248711305964282</v>
      </c>
      <c r="K23" s="32">
        <f t="shared" si="2"/>
        <v>15.745916432444337</v>
      </c>
      <c r="L23" s="33">
        <f t="shared" si="3"/>
        <v>308</v>
      </c>
      <c r="M23" s="33">
        <f t="shared" si="4"/>
        <v>154</v>
      </c>
      <c r="N23" s="33">
        <f t="shared" si="5"/>
        <v>154</v>
      </c>
      <c r="O23" s="34">
        <f t="shared" si="6"/>
        <v>308</v>
      </c>
    </row>
    <row r="24" spans="1:15" s="1" customFormat="1" ht="33" customHeight="1" x14ac:dyDescent="0.3">
      <c r="A24" s="39">
        <f t="shared" si="7"/>
        <v>19</v>
      </c>
      <c r="B24" s="40" t="s">
        <v>42</v>
      </c>
      <c r="C24" s="38"/>
      <c r="D24" s="38" t="s">
        <v>22</v>
      </c>
      <c r="E24" s="39">
        <v>2</v>
      </c>
      <c r="F24" s="42">
        <v>85</v>
      </c>
      <c r="G24" s="42">
        <v>90</v>
      </c>
      <c r="H24" s="42">
        <v>120</v>
      </c>
      <c r="I24" s="31">
        <f t="shared" si="0"/>
        <v>98.333333333333329</v>
      </c>
      <c r="J24" s="36">
        <f t="shared" si="1"/>
        <v>18.929694486000912</v>
      </c>
      <c r="K24" s="32">
        <f t="shared" si="2"/>
        <v>19.250536765424659</v>
      </c>
      <c r="L24" s="33">
        <f t="shared" si="3"/>
        <v>196.66666666666666</v>
      </c>
      <c r="M24" s="33">
        <f t="shared" si="4"/>
        <v>98.333333333333329</v>
      </c>
      <c r="N24" s="33">
        <f t="shared" si="5"/>
        <v>98.33</v>
      </c>
      <c r="O24" s="34">
        <f t="shared" si="6"/>
        <v>196.66</v>
      </c>
    </row>
    <row r="25" spans="1:15" s="1" customFormat="1" ht="33" customHeight="1" x14ac:dyDescent="0.3">
      <c r="A25" s="39">
        <f t="shared" si="7"/>
        <v>20</v>
      </c>
      <c r="B25" s="40" t="s">
        <v>43</v>
      </c>
      <c r="C25" s="38"/>
      <c r="D25" s="38" t="s">
        <v>22</v>
      </c>
      <c r="E25" s="39">
        <v>1</v>
      </c>
      <c r="F25" s="42">
        <v>2138</v>
      </c>
      <c r="G25" s="42">
        <v>2300</v>
      </c>
      <c r="H25" s="42">
        <v>2450</v>
      </c>
      <c r="I25" s="31">
        <f t="shared" si="0"/>
        <v>2296</v>
      </c>
      <c r="J25" s="36">
        <f t="shared" si="1"/>
        <v>156.03845679831622</v>
      </c>
      <c r="K25" s="32">
        <f t="shared" si="2"/>
        <v>6.7961000347698697</v>
      </c>
      <c r="L25" s="33">
        <f t="shared" si="3"/>
        <v>2296</v>
      </c>
      <c r="M25" s="33">
        <f t="shared" si="4"/>
        <v>2296</v>
      </c>
      <c r="N25" s="33">
        <f t="shared" si="5"/>
        <v>2296</v>
      </c>
      <c r="O25" s="34">
        <f t="shared" si="6"/>
        <v>2296</v>
      </c>
    </row>
    <row r="26" spans="1:15" s="1" customFormat="1" ht="33" customHeight="1" x14ac:dyDescent="0.3">
      <c r="A26" s="39">
        <f t="shared" si="7"/>
        <v>21</v>
      </c>
      <c r="B26" s="40" t="s">
        <v>44</v>
      </c>
      <c r="C26" s="38"/>
      <c r="D26" s="38" t="s">
        <v>22</v>
      </c>
      <c r="E26" s="39">
        <v>1</v>
      </c>
      <c r="F26" s="42">
        <v>3439</v>
      </c>
      <c r="G26" s="42">
        <v>3800</v>
      </c>
      <c r="H26" s="42">
        <v>3900</v>
      </c>
      <c r="I26" s="31">
        <f t="shared" si="0"/>
        <v>3713</v>
      </c>
      <c r="J26" s="36">
        <f t="shared" si="1"/>
        <v>242.50154638682204</v>
      </c>
      <c r="K26" s="32">
        <f t="shared" si="2"/>
        <v>6.5311485695346629</v>
      </c>
      <c r="L26" s="33">
        <f t="shared" si="3"/>
        <v>3713</v>
      </c>
      <c r="M26" s="33">
        <f t="shared" si="4"/>
        <v>3713</v>
      </c>
      <c r="N26" s="33">
        <f t="shared" si="5"/>
        <v>3713</v>
      </c>
      <c r="O26" s="34">
        <f t="shared" si="6"/>
        <v>3713</v>
      </c>
    </row>
    <row r="27" spans="1:15" s="1" customFormat="1" ht="33" customHeight="1" x14ac:dyDescent="0.3">
      <c r="A27" s="39">
        <f t="shared" si="7"/>
        <v>22</v>
      </c>
      <c r="B27" s="40" t="s">
        <v>45</v>
      </c>
      <c r="C27" s="38"/>
      <c r="D27" s="38" t="s">
        <v>22</v>
      </c>
      <c r="E27" s="39">
        <v>2</v>
      </c>
      <c r="F27" s="42">
        <v>1100</v>
      </c>
      <c r="G27" s="42">
        <v>1350</v>
      </c>
      <c r="H27" s="42">
        <v>1500</v>
      </c>
      <c r="I27" s="31">
        <f t="shared" si="0"/>
        <v>1316.6666666666667</v>
      </c>
      <c r="J27" s="36">
        <f t="shared" si="1"/>
        <v>202.072594216369</v>
      </c>
      <c r="K27" s="32">
        <f t="shared" si="2"/>
        <v>15.347285636686253</v>
      </c>
      <c r="L27" s="33">
        <f t="shared" si="3"/>
        <v>2633.333333333333</v>
      </c>
      <c r="M27" s="33">
        <f t="shared" si="4"/>
        <v>1316.6666666666665</v>
      </c>
      <c r="N27" s="33">
        <f t="shared" si="5"/>
        <v>1316.67</v>
      </c>
      <c r="O27" s="34">
        <f t="shared" si="6"/>
        <v>2633.34</v>
      </c>
    </row>
    <row r="28" spans="1:15" s="1" customFormat="1" ht="33" customHeight="1" x14ac:dyDescent="0.3">
      <c r="A28" s="39">
        <f t="shared" si="7"/>
        <v>23</v>
      </c>
      <c r="B28" s="40" t="s">
        <v>46</v>
      </c>
      <c r="C28" s="38"/>
      <c r="D28" s="38" t="s">
        <v>22</v>
      </c>
      <c r="E28" s="39">
        <v>1</v>
      </c>
      <c r="F28" s="42">
        <v>4146.1899999999996</v>
      </c>
      <c r="G28" s="42">
        <v>4300</v>
      </c>
      <c r="H28" s="42">
        <v>4800</v>
      </c>
      <c r="I28" s="31">
        <f t="shared" si="0"/>
        <v>4415.3966666666665</v>
      </c>
      <c r="J28" s="36">
        <f t="shared" si="1"/>
        <v>341.83939508683528</v>
      </c>
      <c r="K28" s="32">
        <f t="shared" si="2"/>
        <v>7.741986074943104</v>
      </c>
      <c r="L28" s="33">
        <f t="shared" si="3"/>
        <v>4415.3966666666656</v>
      </c>
      <c r="M28" s="33">
        <f t="shared" si="4"/>
        <v>4415.3966666666656</v>
      </c>
      <c r="N28" s="33">
        <f t="shared" si="5"/>
        <v>4415.3999999999996</v>
      </c>
      <c r="O28" s="34">
        <f t="shared" si="6"/>
        <v>4415.3999999999996</v>
      </c>
    </row>
    <row r="29" spans="1:15" ht="40.5" customHeight="1" x14ac:dyDescent="0.2">
      <c r="A29" s="52" t="s">
        <v>20</v>
      </c>
      <c r="B29" s="53"/>
      <c r="C29" s="38"/>
      <c r="D29" s="38"/>
      <c r="E29" s="38"/>
      <c r="F29" s="38"/>
      <c r="G29" s="38"/>
      <c r="H29" s="38"/>
      <c r="I29" s="46">
        <v>44087.19</v>
      </c>
      <c r="J29" s="46"/>
      <c r="K29" s="9" t="s">
        <v>10</v>
      </c>
      <c r="L29" s="9"/>
      <c r="M29" s="9"/>
      <c r="N29" s="9"/>
      <c r="O29" s="8"/>
    </row>
    <row r="30" spans="1:15" ht="89.25" customHeight="1" x14ac:dyDescent="0.2">
      <c r="A30" s="47" t="s">
        <v>17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5" ht="27" customHeight="1" x14ac:dyDescent="0.3">
      <c r="A31" s="49" t="s">
        <v>18</v>
      </c>
      <c r="B31" s="49"/>
      <c r="C31" s="49"/>
      <c r="D31" s="26"/>
      <c r="E31" s="26"/>
      <c r="F31" s="27"/>
      <c r="G31" s="27"/>
      <c r="H31" s="27"/>
      <c r="I31" s="26"/>
      <c r="J31" s="26"/>
      <c r="K31" s="26" t="s">
        <v>19</v>
      </c>
      <c r="L31" s="26"/>
      <c r="M31" s="26"/>
      <c r="N31" s="26"/>
      <c r="O31" s="26"/>
    </row>
    <row r="32" spans="1:15" ht="18.75" x14ac:dyDescent="0.3">
      <c r="A32" s="50"/>
      <c r="B32" s="50"/>
      <c r="C32" s="50"/>
      <c r="D32" s="50"/>
      <c r="E32" s="17"/>
      <c r="F32" s="3"/>
      <c r="G32" s="3"/>
      <c r="H32" s="3"/>
      <c r="I32" s="20"/>
      <c r="J32" s="20"/>
      <c r="K32" s="51"/>
      <c r="L32" s="51"/>
      <c r="M32" s="20"/>
      <c r="N32" s="12"/>
      <c r="O32" s="12"/>
    </row>
    <row r="33" spans="1:15" ht="18.75" x14ac:dyDescent="0.3">
      <c r="A33" s="25"/>
      <c r="B33" s="25"/>
      <c r="C33" s="25"/>
      <c r="D33" s="25"/>
      <c r="E33" s="17"/>
      <c r="F33" s="28"/>
      <c r="G33" s="29"/>
      <c r="H33" s="29"/>
      <c r="I33" s="20"/>
      <c r="J33" s="21"/>
      <c r="K33" s="20"/>
      <c r="L33" s="20"/>
      <c r="M33" s="20"/>
      <c r="N33" s="12"/>
      <c r="O33" s="12"/>
    </row>
    <row r="34" spans="1:15" ht="18.75" x14ac:dyDescent="0.3">
      <c r="A34" s="25"/>
      <c r="B34" s="25"/>
      <c r="C34" s="25"/>
      <c r="D34" s="25"/>
      <c r="E34" s="17"/>
      <c r="F34" s="18"/>
      <c r="G34" s="19"/>
      <c r="H34" s="19"/>
      <c r="I34" s="20"/>
      <c r="J34" s="20"/>
      <c r="K34" s="20"/>
      <c r="L34" s="20"/>
      <c r="M34" s="20"/>
      <c r="N34" s="12"/>
      <c r="O34" s="12"/>
    </row>
    <row r="35" spans="1:15" ht="18.75" x14ac:dyDescent="0.3">
      <c r="A35" s="25"/>
      <c r="B35" s="25"/>
      <c r="C35" s="25"/>
      <c r="D35" s="25"/>
      <c r="E35" s="17"/>
      <c r="F35" s="18"/>
      <c r="G35" s="30"/>
      <c r="H35" s="19"/>
      <c r="I35" s="22"/>
      <c r="J35" s="20"/>
      <c r="K35" s="20"/>
      <c r="L35" s="20"/>
      <c r="M35" s="22"/>
      <c r="N35" s="12"/>
      <c r="O35" s="12"/>
    </row>
    <row r="36" spans="1:15" ht="18.75" x14ac:dyDescent="0.3">
      <c r="A36" s="43"/>
      <c r="B36" s="43"/>
      <c r="C36" s="43"/>
      <c r="D36" s="17"/>
      <c r="E36" s="17"/>
      <c r="F36" s="23"/>
      <c r="G36" s="23"/>
      <c r="H36" s="23"/>
      <c r="I36" s="17"/>
      <c r="J36" s="17"/>
      <c r="K36" s="17"/>
      <c r="L36" s="17"/>
      <c r="M36" s="17"/>
      <c r="N36" s="4"/>
      <c r="O36" s="4"/>
    </row>
    <row r="37" spans="1:15" ht="18.75" x14ac:dyDescent="0.3">
      <c r="A37" s="44"/>
      <c r="B37" s="44"/>
      <c r="C37" s="44"/>
      <c r="D37" s="44"/>
      <c r="E37" s="10"/>
      <c r="F37" s="15"/>
      <c r="G37" s="11"/>
      <c r="H37" s="11"/>
      <c r="I37" s="12"/>
      <c r="J37" s="12"/>
      <c r="K37" s="45"/>
      <c r="L37" s="45"/>
      <c r="M37" s="12"/>
      <c r="N37" s="12"/>
      <c r="O37" s="12"/>
    </row>
    <row r="38" spans="1:15" ht="18.75" x14ac:dyDescent="0.3">
      <c r="A38" s="4"/>
      <c r="B38" s="4"/>
      <c r="C38" s="4"/>
      <c r="D38" s="4"/>
      <c r="E38" s="4"/>
      <c r="F38" s="13"/>
      <c r="G38" s="13"/>
      <c r="H38" s="13"/>
      <c r="I38" s="4"/>
      <c r="J38" s="4"/>
      <c r="K38" s="4"/>
      <c r="L38" s="4"/>
      <c r="M38" s="4"/>
      <c r="N38" s="4"/>
      <c r="O38" s="4"/>
    </row>
    <row r="39" spans="1:15" ht="18.75" x14ac:dyDescent="0.3">
      <c r="A39" s="4"/>
      <c r="B39" s="4"/>
      <c r="C39" s="4"/>
      <c r="D39" s="4"/>
      <c r="E39" s="4"/>
      <c r="F39" s="13"/>
      <c r="G39" s="13"/>
      <c r="H39" s="13"/>
      <c r="I39" s="4"/>
      <c r="J39" s="4"/>
      <c r="K39" s="4"/>
      <c r="L39" s="4"/>
      <c r="M39" s="4"/>
      <c r="N39" s="4"/>
      <c r="O39" s="4"/>
    </row>
    <row r="40" spans="1:15" ht="18.75" x14ac:dyDescent="0.3">
      <c r="A40" s="4"/>
      <c r="B40" s="4"/>
      <c r="C40" s="4"/>
      <c r="D40" s="4"/>
      <c r="E40" s="4"/>
      <c r="F40" s="13"/>
      <c r="G40" s="13"/>
      <c r="H40" s="13"/>
      <c r="I40" s="4"/>
      <c r="J40" s="4"/>
      <c r="K40" s="4"/>
      <c r="L40" s="4"/>
      <c r="M40" s="4"/>
      <c r="N40" s="4"/>
      <c r="O40" s="4"/>
    </row>
    <row r="41" spans="1:15" ht="18.75" x14ac:dyDescent="0.3">
      <c r="A41" s="4"/>
      <c r="B41" s="4"/>
      <c r="C41" s="4"/>
      <c r="D41" s="4"/>
      <c r="E41" s="4"/>
      <c r="F41" s="13"/>
      <c r="G41" s="13"/>
      <c r="H41" s="13"/>
      <c r="I41" s="4"/>
      <c r="J41" s="4"/>
      <c r="K41" s="4"/>
      <c r="L41" s="4"/>
      <c r="M41" s="4"/>
      <c r="N41" s="4"/>
      <c r="O41" s="4"/>
    </row>
    <row r="42" spans="1:15" ht="18.75" x14ac:dyDescent="0.3">
      <c r="A42" s="4"/>
      <c r="B42" s="4"/>
      <c r="C42" s="4"/>
      <c r="D42" s="4"/>
      <c r="E42" s="4"/>
      <c r="F42" s="13"/>
      <c r="G42" s="13"/>
      <c r="H42" s="13"/>
      <c r="I42" s="4"/>
      <c r="J42" s="4"/>
      <c r="K42" s="4"/>
      <c r="L42" s="4"/>
      <c r="M42" s="4"/>
      <c r="N42" s="4"/>
      <c r="O42" s="4"/>
    </row>
    <row r="43" spans="1:15" ht="18.75" x14ac:dyDescent="0.3">
      <c r="A43" s="4"/>
      <c r="B43" s="4"/>
      <c r="C43" s="4"/>
      <c r="D43" s="4"/>
      <c r="E43" s="4"/>
      <c r="F43" s="13"/>
      <c r="G43" s="13"/>
      <c r="H43" s="13"/>
      <c r="I43" s="4"/>
      <c r="J43" s="4"/>
      <c r="K43" s="4"/>
      <c r="L43" s="4"/>
      <c r="M43" s="4"/>
      <c r="N43" s="4"/>
      <c r="O43" s="4"/>
    </row>
    <row r="44" spans="1:15" ht="18.75" x14ac:dyDescent="0.3">
      <c r="A44" s="4"/>
      <c r="B44" s="4"/>
      <c r="C44" s="4"/>
      <c r="D44" s="4"/>
      <c r="E44" s="4"/>
      <c r="F44" s="13"/>
      <c r="G44" s="13"/>
      <c r="H44" s="13"/>
      <c r="I44" s="4"/>
      <c r="J44" s="4"/>
      <c r="K44" s="4"/>
      <c r="L44" s="4"/>
      <c r="M44" s="4"/>
      <c r="N44" s="4"/>
      <c r="O44" s="4"/>
    </row>
  </sheetData>
  <mergeCells count="19">
    <mergeCell ref="K2:O2"/>
    <mergeCell ref="A3:O3"/>
    <mergeCell ref="A4:A5"/>
    <mergeCell ref="B4:B5"/>
    <mergeCell ref="C4:C5"/>
    <mergeCell ref="D4:D5"/>
    <mergeCell ref="E4:E5"/>
    <mergeCell ref="F4:H4"/>
    <mergeCell ref="I4:K4"/>
    <mergeCell ref="L4:O4"/>
    <mergeCell ref="A36:C36"/>
    <mergeCell ref="A37:D37"/>
    <mergeCell ref="K37:L37"/>
    <mergeCell ref="I29:J29"/>
    <mergeCell ref="A30:O30"/>
    <mergeCell ref="A31:C31"/>
    <mergeCell ref="A32:D32"/>
    <mergeCell ref="K32:L32"/>
    <mergeCell ref="A29:B29"/>
  </mergeCells>
  <pageMargins left="0.31496062992125984" right="0.11811023622047245" top="0.74803149606299213" bottom="0.74803149606299213" header="0.31496062992125984" footer="0.31496062992125984"/>
  <pageSetup paperSize="9" scale="3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5"/>
  <sheetViews>
    <sheetView workbookViewId="0">
      <selection activeCell="B35" sqref="B35"/>
    </sheetView>
  </sheetViews>
  <sheetFormatPr defaultRowHeight="15" x14ac:dyDescent="0.25"/>
  <cols>
    <col min="3" max="3" width="14.85546875" customWidth="1"/>
    <col min="11" max="11" width="12.5703125" customWidth="1"/>
  </cols>
  <sheetData>
    <row r="2" spans="2:12" ht="18.75" x14ac:dyDescent="0.25">
      <c r="B2" s="39">
        <v>1</v>
      </c>
      <c r="C2" s="42">
        <v>360</v>
      </c>
      <c r="D2">
        <f>C2*B2</f>
        <v>360</v>
      </c>
      <c r="J2" s="39">
        <v>6</v>
      </c>
      <c r="K2" s="42">
        <v>835</v>
      </c>
      <c r="L2">
        <f>K2*J2</f>
        <v>5010</v>
      </c>
    </row>
    <row r="3" spans="2:12" ht="18.75" x14ac:dyDescent="0.25">
      <c r="B3" s="39">
        <v>1</v>
      </c>
      <c r="C3" s="42">
        <v>480</v>
      </c>
      <c r="D3">
        <f t="shared" ref="D3:D13" si="0">C3*B3</f>
        <v>480</v>
      </c>
      <c r="J3" s="39">
        <v>2</v>
      </c>
      <c r="K3" s="42">
        <v>2225</v>
      </c>
      <c r="L3">
        <f t="shared" ref="L3:L24" si="1">K3*J3</f>
        <v>4450</v>
      </c>
    </row>
    <row r="4" spans="2:12" ht="18.75" x14ac:dyDescent="0.25">
      <c r="B4" s="39">
        <v>2</v>
      </c>
      <c r="C4" s="42">
        <v>366</v>
      </c>
      <c r="D4">
        <f t="shared" si="0"/>
        <v>732</v>
      </c>
      <c r="J4" s="39">
        <v>1</v>
      </c>
      <c r="K4" s="42">
        <v>3456</v>
      </c>
      <c r="L4">
        <f t="shared" si="1"/>
        <v>3456</v>
      </c>
    </row>
    <row r="5" spans="2:12" ht="18.75" x14ac:dyDescent="0.25">
      <c r="B5" s="39">
        <v>2</v>
      </c>
      <c r="C5" s="42">
        <v>253</v>
      </c>
      <c r="D5">
        <f t="shared" si="0"/>
        <v>506</v>
      </c>
      <c r="J5" s="39">
        <v>1</v>
      </c>
      <c r="K5" s="42">
        <v>2226</v>
      </c>
      <c r="L5">
        <f t="shared" si="1"/>
        <v>2226</v>
      </c>
    </row>
    <row r="6" spans="2:12" ht="18.75" x14ac:dyDescent="0.25">
      <c r="B6" s="39">
        <v>1</v>
      </c>
      <c r="C6" s="42">
        <v>568</v>
      </c>
      <c r="D6">
        <f t="shared" si="0"/>
        <v>568</v>
      </c>
      <c r="J6" s="39">
        <v>1</v>
      </c>
      <c r="K6" s="42">
        <v>1654</v>
      </c>
      <c r="L6">
        <f t="shared" si="1"/>
        <v>1654</v>
      </c>
    </row>
    <row r="7" spans="2:12" ht="18.75" x14ac:dyDescent="0.25">
      <c r="B7" s="39">
        <v>1</v>
      </c>
      <c r="C7" s="42">
        <v>735</v>
      </c>
      <c r="D7">
        <f t="shared" si="0"/>
        <v>735</v>
      </c>
      <c r="J7" s="39">
        <v>1</v>
      </c>
      <c r="K7" s="42">
        <v>537</v>
      </c>
      <c r="L7">
        <f t="shared" si="1"/>
        <v>537</v>
      </c>
    </row>
    <row r="8" spans="2:12" ht="18.75" x14ac:dyDescent="0.25">
      <c r="B8" s="39">
        <v>2</v>
      </c>
      <c r="C8" s="42">
        <v>1635</v>
      </c>
      <c r="D8">
        <f t="shared" si="0"/>
        <v>3270</v>
      </c>
      <c r="J8" s="39">
        <v>1</v>
      </c>
      <c r="K8" s="42">
        <v>480</v>
      </c>
      <c r="L8">
        <f t="shared" si="1"/>
        <v>480</v>
      </c>
    </row>
    <row r="9" spans="2:12" ht="18.75" x14ac:dyDescent="0.25">
      <c r="B9" s="39">
        <v>1</v>
      </c>
      <c r="C9" s="42">
        <v>2226</v>
      </c>
      <c r="D9">
        <f t="shared" si="0"/>
        <v>2226</v>
      </c>
      <c r="J9" s="39">
        <v>4</v>
      </c>
      <c r="K9" s="42">
        <v>491</v>
      </c>
      <c r="L9">
        <f t="shared" si="1"/>
        <v>1964</v>
      </c>
    </row>
    <row r="10" spans="2:12" ht="18.75" x14ac:dyDescent="0.25">
      <c r="B10" s="39">
        <v>1</v>
      </c>
      <c r="C10" s="42">
        <v>1654</v>
      </c>
      <c r="D10">
        <f t="shared" si="0"/>
        <v>1654</v>
      </c>
      <c r="J10" s="39">
        <v>1</v>
      </c>
      <c r="K10" s="42">
        <v>1276</v>
      </c>
      <c r="L10">
        <f t="shared" si="1"/>
        <v>1276</v>
      </c>
    </row>
    <row r="11" spans="2:12" ht="18.75" x14ac:dyDescent="0.25">
      <c r="B11" s="39">
        <v>1</v>
      </c>
      <c r="C11" s="42">
        <v>1352</v>
      </c>
      <c r="D11">
        <f t="shared" si="0"/>
        <v>1352</v>
      </c>
      <c r="J11" s="39">
        <v>1</v>
      </c>
      <c r="K11" s="42">
        <v>568</v>
      </c>
      <c r="L11">
        <f t="shared" si="1"/>
        <v>568</v>
      </c>
    </row>
    <row r="12" spans="2:12" ht="18.75" x14ac:dyDescent="0.25">
      <c r="B12" s="39">
        <v>1</v>
      </c>
      <c r="C12" s="42">
        <v>752.37</v>
      </c>
      <c r="D12">
        <f t="shared" si="0"/>
        <v>752.37</v>
      </c>
      <c r="J12" s="39">
        <v>1</v>
      </c>
      <c r="K12" s="42">
        <v>735</v>
      </c>
      <c r="L12">
        <f t="shared" si="1"/>
        <v>735</v>
      </c>
    </row>
    <row r="13" spans="2:12" ht="18.75" x14ac:dyDescent="0.25">
      <c r="B13" s="41">
        <v>2</v>
      </c>
      <c r="C13" s="42">
        <v>5836</v>
      </c>
      <c r="D13">
        <f t="shared" si="0"/>
        <v>11672</v>
      </c>
      <c r="J13" s="39">
        <v>4</v>
      </c>
      <c r="K13" s="42">
        <v>208</v>
      </c>
      <c r="L13">
        <f t="shared" si="1"/>
        <v>832</v>
      </c>
    </row>
    <row r="14" spans="2:12" ht="18.75" x14ac:dyDescent="0.25">
      <c r="D14">
        <f>SUM(D2:D13)</f>
        <v>24307.370000000003</v>
      </c>
      <c r="J14" s="39">
        <v>1</v>
      </c>
      <c r="K14" s="42">
        <v>573</v>
      </c>
      <c r="L14">
        <f t="shared" si="1"/>
        <v>573</v>
      </c>
    </row>
    <row r="15" spans="2:12" ht="18.75" x14ac:dyDescent="0.25">
      <c r="J15" s="39">
        <v>1</v>
      </c>
      <c r="K15" s="42">
        <v>826</v>
      </c>
      <c r="L15">
        <f t="shared" si="1"/>
        <v>826</v>
      </c>
    </row>
    <row r="16" spans="2:12" ht="18.75" x14ac:dyDescent="0.25">
      <c r="J16" s="39">
        <v>1</v>
      </c>
      <c r="K16" s="42">
        <v>337</v>
      </c>
      <c r="L16">
        <f t="shared" si="1"/>
        <v>337</v>
      </c>
    </row>
    <row r="17" spans="10:12" ht="18.75" x14ac:dyDescent="0.25">
      <c r="J17" s="39">
        <v>1</v>
      </c>
      <c r="K17" s="42">
        <v>266</v>
      </c>
      <c r="L17">
        <f t="shared" si="1"/>
        <v>266</v>
      </c>
    </row>
    <row r="18" spans="10:12" ht="18.75" x14ac:dyDescent="0.25">
      <c r="J18" s="39">
        <v>4</v>
      </c>
      <c r="K18" s="42">
        <v>1635</v>
      </c>
      <c r="L18">
        <f t="shared" si="1"/>
        <v>6540</v>
      </c>
    </row>
    <row r="19" spans="10:12" ht="18.75" x14ac:dyDescent="0.25">
      <c r="J19" s="39">
        <v>2</v>
      </c>
      <c r="K19" s="42">
        <v>132</v>
      </c>
      <c r="L19">
        <f t="shared" si="1"/>
        <v>264</v>
      </c>
    </row>
    <row r="20" spans="10:12" ht="18.75" x14ac:dyDescent="0.25">
      <c r="J20" s="39">
        <v>2</v>
      </c>
      <c r="K20" s="42">
        <v>85</v>
      </c>
      <c r="L20">
        <f t="shared" si="1"/>
        <v>170</v>
      </c>
    </row>
    <row r="21" spans="10:12" ht="18.75" x14ac:dyDescent="0.25">
      <c r="J21" s="39">
        <v>1</v>
      </c>
      <c r="K21" s="42">
        <v>2138</v>
      </c>
      <c r="L21">
        <f t="shared" si="1"/>
        <v>2138</v>
      </c>
    </row>
    <row r="22" spans="10:12" ht="18.75" x14ac:dyDescent="0.25">
      <c r="J22" s="39">
        <v>1</v>
      </c>
      <c r="K22" s="42">
        <v>3439</v>
      </c>
      <c r="L22">
        <f t="shared" si="1"/>
        <v>3439</v>
      </c>
    </row>
    <row r="23" spans="10:12" ht="18.75" x14ac:dyDescent="0.25">
      <c r="J23" s="39">
        <v>2</v>
      </c>
      <c r="K23" s="42">
        <v>1100</v>
      </c>
      <c r="L23">
        <f t="shared" si="1"/>
        <v>2200</v>
      </c>
    </row>
    <row r="24" spans="10:12" ht="18.75" x14ac:dyDescent="0.25">
      <c r="J24" s="39">
        <v>1</v>
      </c>
      <c r="K24" s="42">
        <v>4146.1899999999996</v>
      </c>
      <c r="L24">
        <f t="shared" si="1"/>
        <v>4146.1899999999996</v>
      </c>
    </row>
    <row r="25" spans="10:12" x14ac:dyDescent="0.25">
      <c r="L25">
        <f>SUM(L2:L24)</f>
        <v>44087.19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07.02.2022</vt:lpstr>
      <vt:lpstr>Лист1</vt:lpstr>
      <vt:lpstr>'07.02.2022'!Область_печати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Офис</cp:lastModifiedBy>
  <cp:lastPrinted>2026-06-01T06:31:22Z</cp:lastPrinted>
  <dcterms:created xsi:type="dcterms:W3CDTF">2014-01-15T18:15:09Z</dcterms:created>
  <dcterms:modified xsi:type="dcterms:W3CDTF">2026-06-02T05:08:13Z</dcterms:modified>
</cp:coreProperties>
</file>