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5\files\13.KS\ЗАКУПКИ 2026\Закупки по 44-ФЗ\БЕРЁЗКА 44-ФЗ\26. Поверке_калибровке_Абхазия\"/>
    </mc:Choice>
  </mc:AlternateContent>
  <bookViews>
    <workbookView xWindow="0" yWindow="0" windowWidth="28800" windowHeight="11805" tabRatio="125"/>
  </bookViews>
  <sheets>
    <sheet name="РНМЦК" sheetId="4" r:id="rId1"/>
    <sheet name="Лист1" sheetId="5" r:id="rId2"/>
  </sheets>
  <definedNames>
    <definedName name="_Hlk196337236" localSheetId="0">РНМЦК!#REF!</definedName>
    <definedName name="_Hlk196337278" localSheetId="0">РНМЦК!#REF!</definedName>
    <definedName name="_Hlk196337332" localSheetId="0">РНМЦК!#REF!</definedName>
    <definedName name="_Hlk196337343" localSheetId="0">РНМЦК!#REF!</definedName>
    <definedName name="_xlnm._FilterDatabase" localSheetId="0" hidden="1">РНМЦК!$A$22:$N$27</definedName>
    <definedName name="_xlnm.Print_Area" localSheetId="0">РНМЦК!$A$1:$N$27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4" l="1"/>
  <c r="N25" i="4" l="1"/>
  <c r="N24" i="4"/>
  <c r="N20" i="4"/>
  <c r="N21" i="4"/>
  <c r="N15" i="4"/>
  <c r="M23" i="4"/>
  <c r="M18" i="4"/>
  <c r="M19" i="4"/>
  <c r="M20" i="4"/>
  <c r="M21" i="4"/>
  <c r="M22" i="4"/>
  <c r="M17" i="4"/>
  <c r="M15" i="4"/>
  <c r="M14" i="4"/>
  <c r="M25" i="4" s="1"/>
  <c r="L18" i="4"/>
  <c r="N18" i="4" s="1"/>
  <c r="L20" i="4"/>
  <c r="L21" i="4"/>
  <c r="L22" i="4"/>
  <c r="N22" i="4" s="1"/>
  <c r="L15" i="4"/>
  <c r="L14" i="4"/>
  <c r="N14" i="4" s="1"/>
  <c r="K18" i="4"/>
  <c r="K19" i="4"/>
  <c r="K20" i="4"/>
  <c r="K21" i="4"/>
  <c r="K22" i="4"/>
  <c r="K23" i="4"/>
  <c r="K17" i="4"/>
  <c r="K15" i="4"/>
  <c r="K14" i="4"/>
  <c r="J23" i="4"/>
  <c r="J22" i="4"/>
  <c r="J21" i="4"/>
  <c r="J20" i="4"/>
  <c r="J19" i="4"/>
  <c r="J18" i="4"/>
  <c r="J17" i="4"/>
  <c r="J15" i="4"/>
  <c r="J14" i="4"/>
  <c r="H24" i="4"/>
  <c r="G24" i="4"/>
  <c r="F24" i="4"/>
  <c r="I18" i="4"/>
  <c r="I19" i="4"/>
  <c r="L19" i="4" s="1"/>
  <c r="N19" i="4" s="1"/>
  <c r="I20" i="4"/>
  <c r="I21" i="4"/>
  <c r="I22" i="4"/>
  <c r="I23" i="4"/>
  <c r="L23" i="4" s="1"/>
  <c r="N23" i="4" s="1"/>
  <c r="I15" i="4"/>
  <c r="I14" i="4"/>
  <c r="M24" i="4" l="1"/>
  <c r="E24" i="4" l="1"/>
  <c r="I17" i="4" l="1"/>
  <c r="L17" i="4" l="1"/>
  <c r="I24" i="4"/>
  <c r="N17" i="4" l="1"/>
</calcChain>
</file>

<file path=xl/sharedStrings.xml><?xml version="1.0" encoding="utf-8"?>
<sst xmlns="http://schemas.openxmlformats.org/spreadsheetml/2006/main" count="51" uniqueCount="42">
  <si>
    <t>Источники ценовой информации:</t>
  </si>
  <si>
    <t>Однородность совокупности значений  выявленных цен, используемых в расчете НМЦК</t>
  </si>
  <si>
    <t>Среднее квадратичное отклонение</t>
  </si>
  <si>
    <t>Единица измерения</t>
  </si>
  <si>
    <t xml:space="preserve">Ценовая информация в отношении товара, работы, услуги получена из коммерческих предложений и приведена в таблице расчёта НМЦК  </t>
  </si>
  <si>
    <t>ИТОГО</t>
  </si>
  <si>
    <t>-</t>
  </si>
  <si>
    <t>Обоснование начальной (максимальной) цены Контракта</t>
  </si>
  <si>
    <t>ИЦИ КП1</t>
  </si>
  <si>
    <t>ИЦИ КП2</t>
  </si>
  <si>
    <t>ИЦИ КП3</t>
  </si>
  <si>
    <t>№</t>
  </si>
  <si>
    <t xml:space="preserve">в том числе НДС 22%, руб. </t>
  </si>
  <si>
    <t>Приложение к извещению о проведении
электронного      запроса      котировок</t>
  </si>
  <si>
    <t>КП1(ИЦИ) №1 от 05.02.2026 г. исх. № б/н</t>
  </si>
  <si>
    <t>КП2(ИЦИ) №2 от 28.01.2026 г. исх. № 11-13-2-2026</t>
  </si>
  <si>
    <t>КП3(ИЦИ) №3 от 05.02.2026 г. исх. № б/н</t>
  </si>
  <si>
    <r>
      <rPr>
        <sz val="18"/>
        <color rgb="FF000000"/>
        <rFont val="Roboto"/>
        <charset val="204"/>
      </rPr>
      <t>Номер источника ценовой информации</t>
    </r>
    <r>
      <rPr>
        <sz val="20"/>
        <color rgb="FF000000"/>
        <rFont val="Arial Narrow"/>
        <family val="2"/>
        <charset val="204"/>
      </rPr>
      <t xml:space="preserve"> (ИЦИ №</t>
    </r>
    <r>
      <rPr>
        <sz val="16"/>
        <color rgb="FF000000"/>
        <rFont val="Roboto"/>
        <charset val="204"/>
      </rPr>
      <t xml:space="preserve"> </t>
    </r>
    <r>
      <rPr>
        <i/>
        <sz val="20"/>
        <color rgb="FF000000"/>
        <rFont val="Times New Roman"/>
        <family val="1"/>
        <charset val="204"/>
      </rPr>
      <t>i</t>
    </r>
    <r>
      <rPr>
        <sz val="16"/>
        <color rgb="FF000000"/>
        <rFont val="Roboto"/>
        <charset val="204"/>
      </rPr>
      <t xml:space="preserve">) </t>
    </r>
    <r>
      <rPr>
        <sz val="18"/>
        <color rgb="FF000000"/>
        <rFont val="Roboto"/>
        <charset val="204"/>
      </rPr>
      <t>и цена единицы товара (работы, услуги), представленная</t>
    </r>
    <r>
      <rPr>
        <sz val="19"/>
        <color rgb="FF000000"/>
        <rFont val="Arial Narrow"/>
        <family val="2"/>
        <charset val="204"/>
      </rPr>
      <t xml:space="preserve"> </t>
    </r>
    <r>
      <rPr>
        <i/>
        <sz val="20"/>
        <color rgb="FF000000"/>
        <rFont val="Times New Roman"/>
        <family val="1"/>
        <charset val="204"/>
      </rPr>
      <t>i</t>
    </r>
    <r>
      <rPr>
        <i/>
        <sz val="20"/>
        <color rgb="FF000000"/>
        <rFont val="Arial Narrow"/>
        <family val="2"/>
        <charset val="204"/>
      </rPr>
      <t>-тым</t>
    </r>
    <r>
      <rPr>
        <sz val="20"/>
        <color rgb="FF000000"/>
        <rFont val="Arial Narrow"/>
        <family val="2"/>
        <charset val="204"/>
      </rPr>
      <t xml:space="preserve"> ИЦИ</t>
    </r>
    <r>
      <rPr>
        <sz val="16"/>
        <color rgb="FF000000"/>
        <rFont val="Roboto"/>
        <charset val="204"/>
      </rPr>
      <t xml:space="preserve"> (</t>
    </r>
    <r>
      <rPr>
        <i/>
        <sz val="20"/>
        <color rgb="FF000000"/>
        <rFont val="Times New Roman"/>
        <family val="1"/>
        <charset val="204"/>
      </rPr>
      <t>ц</t>
    </r>
    <r>
      <rPr>
        <i/>
        <vertAlign val="subscript"/>
        <sz val="20"/>
        <color rgb="FF000000"/>
        <rFont val="Times New Roman"/>
        <family val="1"/>
        <charset val="204"/>
      </rPr>
      <t>i</t>
    </r>
    <r>
      <rPr>
        <sz val="16"/>
        <color rgb="FF000000"/>
        <rFont val="Roboto"/>
        <charset val="204"/>
      </rPr>
      <t xml:space="preserve">) </t>
    </r>
    <r>
      <rPr>
        <sz val="18"/>
        <color rgb="FF000000"/>
        <rFont val="Roboto"/>
        <charset val="204"/>
      </rPr>
      <t>руб.</t>
    </r>
  </si>
  <si>
    <t>штук</t>
  </si>
  <si>
    <r>
      <t xml:space="preserve">Средняя арифметическая цена за единицу </t>
    </r>
    <r>
      <rPr>
        <i/>
        <sz val="16"/>
        <color theme="1"/>
        <rFont val="Arial"/>
        <family val="2"/>
        <charset val="204"/>
      </rPr>
      <t>«</t>
    </r>
    <r>
      <rPr>
        <i/>
        <sz val="28"/>
        <color rgb="FF000099"/>
        <rFont val="Times New Roman"/>
        <family val="1"/>
        <charset val="204"/>
      </rPr>
      <t>ц</t>
    </r>
    <r>
      <rPr>
        <i/>
        <sz val="16"/>
        <color theme="1"/>
        <rFont val="Arial"/>
        <family val="2"/>
        <charset val="204"/>
      </rPr>
      <t>»</t>
    </r>
  </si>
  <si>
    <t>Количество товаров работ услуг</t>
  </si>
  <si>
    <r>
      <rPr>
        <sz val="18"/>
        <color theme="1"/>
        <rFont val="Roboto"/>
        <charset val="204"/>
      </rPr>
      <t xml:space="preserve">Минимально допустимая расчётная стоимость по КП 
</t>
    </r>
    <r>
      <rPr>
        <sz val="16"/>
        <color theme="1"/>
        <rFont val="Roboto"/>
        <charset val="204"/>
      </rPr>
      <t>«</t>
    </r>
    <r>
      <rPr>
        <i/>
        <sz val="26"/>
        <color rgb="FF000099"/>
        <rFont val="Times New Roman"/>
        <family val="1"/>
        <charset val="204"/>
      </rPr>
      <t>ц</t>
    </r>
    <r>
      <rPr>
        <sz val="16"/>
        <color theme="1"/>
        <rFont val="Roboto"/>
        <charset val="204"/>
      </rPr>
      <t>»</t>
    </r>
  </si>
  <si>
    <t>Начальная (максимальмальная) цена контракта составляет:</t>
  </si>
  <si>
    <r>
      <rPr>
        <i/>
        <sz val="19"/>
        <color theme="1"/>
        <rFont val="Roboto"/>
        <charset val="204"/>
      </rPr>
      <t>Коэффициент вариации цен</t>
    </r>
    <r>
      <rPr>
        <i/>
        <sz val="16"/>
        <color theme="1"/>
        <rFont val="Roboto"/>
        <charset val="204"/>
      </rPr>
      <t xml:space="preserve"> </t>
    </r>
    <r>
      <rPr>
        <i/>
        <sz val="24"/>
        <color theme="1"/>
        <rFont val="Times New Roman"/>
        <family val="1"/>
        <charset val="204"/>
      </rPr>
      <t>v</t>
    </r>
    <r>
      <rPr>
        <sz val="12"/>
        <color theme="1"/>
        <rFont val="Times New Roman"/>
        <family val="1"/>
        <charset val="204"/>
      </rPr>
      <t>=</t>
    </r>
    <r>
      <rPr>
        <i/>
        <sz val="20"/>
        <color theme="1"/>
        <rFont val="Times New Roman"/>
        <family val="1"/>
        <charset val="204"/>
      </rPr>
      <t>σ</t>
    </r>
    <r>
      <rPr>
        <sz val="16"/>
        <color theme="1"/>
        <rFont val="Times New Roman"/>
        <family val="1"/>
        <charset val="204"/>
      </rPr>
      <t>/(&lt;</t>
    </r>
    <r>
      <rPr>
        <i/>
        <sz val="18"/>
        <color theme="1"/>
        <rFont val="Times New Roman"/>
        <family val="1"/>
        <charset val="204"/>
      </rPr>
      <t>ц</t>
    </r>
    <r>
      <rPr>
        <sz val="16"/>
        <color theme="1"/>
        <rFont val="Times New Roman"/>
        <family val="1"/>
        <charset val="204"/>
      </rPr>
      <t>&gt;)*100</t>
    </r>
  </si>
  <si>
    <r>
      <rPr>
        <i/>
        <sz val="18"/>
        <color theme="1"/>
        <rFont val="Arial Narrow"/>
        <family val="2"/>
        <charset val="204"/>
      </rPr>
      <t>Расчет цены контракта произведён по формуле:</t>
    </r>
    <r>
      <rPr>
        <sz val="18"/>
        <color theme="1"/>
        <rFont val="Arial Narrow"/>
        <family val="2"/>
        <charset val="204"/>
      </rPr>
      <t xml:space="preserve"> </t>
    </r>
    <r>
      <rPr>
        <sz val="20"/>
        <color theme="1"/>
        <rFont val="Times New Roman"/>
        <family val="1"/>
        <charset val="204"/>
      </rPr>
      <t>НМЦК</t>
    </r>
    <r>
      <rPr>
        <sz val="16"/>
        <color theme="1"/>
        <rFont val="Times New Roman"/>
        <family val="1"/>
        <charset val="204"/>
      </rPr>
      <t>рын = (</t>
    </r>
    <r>
      <rPr>
        <i/>
        <sz val="18"/>
        <color theme="1"/>
        <rFont val="Times New Roman"/>
        <family val="1"/>
        <charset val="204"/>
      </rPr>
      <t>v</t>
    </r>
    <r>
      <rPr>
        <i/>
        <sz val="17"/>
        <color theme="1"/>
        <rFont val="Times New Roman"/>
        <family val="1"/>
        <charset val="204"/>
      </rPr>
      <t>/n</t>
    </r>
    <r>
      <rPr>
        <sz val="16"/>
        <color theme="1"/>
        <rFont val="Times New Roman"/>
        <family val="1"/>
        <charset val="204"/>
      </rPr>
      <t>)*</t>
    </r>
    <r>
      <rPr>
        <sz val="26"/>
        <color theme="1"/>
        <rFont val="Times New Roman"/>
        <family val="1"/>
        <charset val="204"/>
      </rPr>
      <t>Σ</t>
    </r>
    <r>
      <rPr>
        <sz val="16"/>
        <color theme="1"/>
        <rFont val="Times New Roman"/>
        <family val="1"/>
        <charset val="204"/>
      </rPr>
      <t xml:space="preserve">i=1 </t>
    </r>
    <r>
      <rPr>
        <i/>
        <sz val="16"/>
        <color theme="1"/>
        <rFont val="Times New Roman"/>
        <family val="1"/>
        <charset val="204"/>
      </rPr>
      <t>ц</t>
    </r>
    <r>
      <rPr>
        <sz val="16"/>
        <color theme="1"/>
        <rFont val="Times New Roman"/>
        <family val="1"/>
        <charset val="204"/>
      </rPr>
      <t>i</t>
    </r>
    <r>
      <rPr>
        <sz val="16"/>
        <color theme="1"/>
        <rFont val="Roboto"/>
        <charset val="204"/>
      </rPr>
      <t xml:space="preserve">; </t>
    </r>
    <r>
      <rPr>
        <i/>
        <sz val="16"/>
        <color theme="1"/>
        <rFont val="Roboto"/>
        <charset val="204"/>
      </rPr>
      <t>где:</t>
    </r>
    <r>
      <rPr>
        <sz val="16"/>
        <color theme="1"/>
        <rFont val="Roboto"/>
        <charset val="204"/>
      </rPr>
      <t xml:space="preserve"> </t>
    </r>
    <r>
      <rPr>
        <sz val="18"/>
        <color theme="1"/>
        <rFont val="Times New Roman"/>
        <family val="1"/>
        <charset val="204"/>
      </rPr>
      <t>НМЦК</t>
    </r>
    <r>
      <rPr>
        <sz val="16"/>
        <color theme="1"/>
        <rFont val="Times New Roman"/>
        <family val="1"/>
        <charset val="204"/>
      </rPr>
      <t>рын</t>
    </r>
    <r>
      <rPr>
        <sz val="16"/>
        <color theme="1"/>
        <rFont val="Roboto"/>
        <charset val="204"/>
      </rPr>
      <t xml:space="preserve"> -</t>
    </r>
    <r>
      <rPr>
        <i/>
        <sz val="16"/>
        <color theme="1"/>
        <rFont val="Roboto"/>
        <charset val="204"/>
      </rPr>
      <t xml:space="preserve"> </t>
    </r>
    <r>
      <rPr>
        <i/>
        <sz val="18"/>
        <color theme="1"/>
        <rFont val="Arial Narrow"/>
        <family val="2"/>
        <charset val="204"/>
      </rPr>
      <t>начальная максимальная цена контракта определяемая методом сопоставимых рыночных цен (анализа рынка).</t>
    </r>
    <r>
      <rPr>
        <i/>
        <sz val="18"/>
        <color theme="1"/>
        <rFont val="Times New Roman"/>
        <family val="1"/>
        <charset val="204"/>
      </rPr>
      <t xml:space="preserve"> </t>
    </r>
    <r>
      <rPr>
        <i/>
        <sz val="24"/>
        <color theme="1"/>
        <rFont val="Times New Roman"/>
        <family val="1"/>
        <charset val="204"/>
      </rPr>
      <t>v</t>
    </r>
    <r>
      <rPr>
        <i/>
        <sz val="24"/>
        <color theme="1"/>
        <rFont val="Roboto"/>
        <charset val="204"/>
      </rPr>
      <t xml:space="preserve"> </t>
    </r>
    <r>
      <rPr>
        <i/>
        <sz val="16"/>
        <color theme="1"/>
        <rFont val="Roboto"/>
        <charset val="204"/>
      </rPr>
      <t xml:space="preserve">- </t>
    </r>
    <r>
      <rPr>
        <i/>
        <sz val="18"/>
        <color theme="1"/>
        <rFont val="Arial Narrow"/>
        <family val="2"/>
        <charset val="204"/>
      </rPr>
      <t xml:space="preserve">количество (объем) закупаемого товара (работы, услуги); </t>
    </r>
    <r>
      <rPr>
        <i/>
        <sz val="20"/>
        <color theme="1"/>
        <rFont val="Times New Roman"/>
        <family val="1"/>
        <charset val="204"/>
      </rPr>
      <t>n</t>
    </r>
    <r>
      <rPr>
        <i/>
        <sz val="16"/>
        <color theme="1"/>
        <rFont val="Roboto"/>
        <charset val="204"/>
      </rPr>
      <t xml:space="preserve"> - </t>
    </r>
    <r>
      <rPr>
        <i/>
        <sz val="18"/>
        <color theme="1"/>
        <rFont val="Arial Narrow"/>
        <family val="2"/>
        <charset val="204"/>
      </rPr>
      <t>количество значений, используемых в расчете;</t>
    </r>
    <r>
      <rPr>
        <i/>
        <sz val="16"/>
        <color theme="1"/>
        <rFont val="Times New Roman"/>
        <family val="1"/>
        <charset val="204"/>
      </rPr>
      <t xml:space="preserve"> </t>
    </r>
    <r>
      <rPr>
        <i/>
        <sz val="22"/>
        <color theme="1"/>
        <rFont val="Times New Roman"/>
        <family val="1"/>
        <charset val="204"/>
      </rPr>
      <t>i</t>
    </r>
    <r>
      <rPr>
        <i/>
        <sz val="16"/>
        <color theme="1"/>
        <rFont val="Times New Roman"/>
        <family val="1"/>
        <charset val="204"/>
      </rPr>
      <t xml:space="preserve"> </t>
    </r>
    <r>
      <rPr>
        <i/>
        <sz val="16"/>
        <color theme="1"/>
        <rFont val="Roboto"/>
        <charset val="204"/>
      </rPr>
      <t xml:space="preserve">- </t>
    </r>
    <r>
      <rPr>
        <i/>
        <sz val="18"/>
        <color theme="1"/>
        <rFont val="Arial Narrow"/>
        <family val="2"/>
        <charset val="204"/>
      </rPr>
      <t>номер источника ценовой информации;</t>
    </r>
    <r>
      <rPr>
        <i/>
        <sz val="16"/>
        <color theme="1"/>
        <rFont val="Roboto"/>
        <charset val="204"/>
      </rPr>
      <t xml:space="preserve"> </t>
    </r>
    <r>
      <rPr>
        <i/>
        <sz val="24"/>
        <color theme="1"/>
        <rFont val="Times New Roman"/>
        <family val="1"/>
        <charset val="204"/>
      </rPr>
      <t>ц</t>
    </r>
    <r>
      <rPr>
        <i/>
        <vertAlign val="subscript"/>
        <sz val="20"/>
        <color theme="1"/>
        <rFont val="Times New Roman"/>
        <family val="1"/>
        <charset val="204"/>
      </rPr>
      <t>i</t>
    </r>
    <r>
      <rPr>
        <i/>
        <sz val="16"/>
        <color theme="1"/>
        <rFont val="Roboto"/>
        <charset val="204"/>
      </rPr>
      <t xml:space="preserve"> - </t>
    </r>
    <r>
      <rPr>
        <i/>
        <sz val="18"/>
        <color theme="1"/>
        <rFont val="Arial Narrow"/>
        <family val="2"/>
        <charset val="204"/>
      </rPr>
      <t xml:space="preserve">цена единицы товара, работы, услуги, представленная в источнике с номером </t>
    </r>
    <r>
      <rPr>
        <i/>
        <sz val="22"/>
        <color theme="1"/>
        <rFont val="Times New Roman"/>
        <family val="1"/>
        <charset val="204"/>
      </rPr>
      <t>i</t>
    </r>
    <r>
      <rPr>
        <i/>
        <sz val="16"/>
        <color theme="1"/>
        <rFont val="Roboto"/>
        <charset val="204"/>
      </rPr>
      <t xml:space="preserve">. </t>
    </r>
    <r>
      <rPr>
        <i/>
        <sz val="18"/>
        <color theme="1"/>
        <rFont val="Arial Narrow"/>
        <family val="2"/>
        <charset val="204"/>
      </rPr>
      <t>Для формирования цены контракта и расчетов с поставщиками применяется валюта Российской Федерации рубль.</t>
    </r>
  </si>
  <si>
    <t>Калибровка средств измерений</t>
  </si>
  <si>
    <t>Периодическая поверка средств измерений</t>
  </si>
  <si>
    <t>Оказание услуг по поверке и калибровке средств измерений ФБУЗ ФЦГиЭ Роспотребнадзора</t>
  </si>
  <si>
    <r>
      <t>Определение и обоснование начальной максимальной цены Контракта  проведено методом сопоставимых рыночных цен (анализ рынка) с направлением запросов о предоставлении ценовой информации и проведено в соответствии с Федеральным законом от 05.04.2013 №</t>
    </r>
    <r>
      <rPr>
        <sz val="14"/>
        <color theme="1"/>
        <rFont val="Roboto"/>
        <charset val="204"/>
      </rPr>
      <t>-</t>
    </r>
    <r>
      <rPr>
        <sz val="20"/>
        <color theme="1"/>
        <rFont val="Roboto"/>
        <charset val="204"/>
      </rPr>
      <t>44-ФЗ «О контрактной системе в сфере закупок товаров, работ, услуг для обеспечения государственных и муниципальных нужд» и Приказом Минэкономразвития России от 02.10.2013 №</t>
    </r>
    <r>
      <rPr>
        <sz val="14"/>
        <color theme="1"/>
        <rFont val="Roboto"/>
        <charset val="204"/>
      </rPr>
      <t>-</t>
    </r>
    <r>
      <rPr>
        <sz val="20"/>
        <color theme="1"/>
        <rFont val="Roboto"/>
        <charset val="204"/>
      </rPr>
      <t xml:space="preserve">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                                      </t>
    </r>
  </si>
  <si>
    <t>Наименование товара, работы, услуги
предмета государственного заказа</t>
  </si>
  <si>
    <r>
      <rPr>
        <sz val="22"/>
        <color theme="1"/>
        <rFont val="Roboto"/>
        <charset val="204"/>
      </rPr>
      <t>Расчет НМЦК по формуле:</t>
    </r>
    <r>
      <rPr>
        <sz val="22"/>
        <color theme="1"/>
        <rFont val="Roboto Condensed"/>
        <charset val="204"/>
      </rPr>
      <t xml:space="preserve">
</t>
    </r>
    <r>
      <rPr>
        <sz val="22"/>
        <color theme="1"/>
        <rFont val="Times New Roman"/>
        <family val="1"/>
        <charset val="204"/>
      </rPr>
      <t>НМЦК</t>
    </r>
    <r>
      <rPr>
        <vertAlign val="superscript"/>
        <sz val="22"/>
        <color theme="1"/>
        <rFont val="Times New Roman"/>
        <family val="1"/>
        <charset val="204"/>
      </rPr>
      <t>рын</t>
    </r>
    <r>
      <rPr>
        <sz val="22"/>
        <color theme="1"/>
        <rFont val="Times New Roman"/>
        <family val="1"/>
        <charset val="204"/>
      </rPr>
      <t>= (v/n)*Σ</t>
    </r>
    <r>
      <rPr>
        <vertAlign val="subscript"/>
        <sz val="22"/>
        <color theme="1"/>
        <rFont val="Times New Roman"/>
        <family val="1"/>
        <charset val="204"/>
      </rPr>
      <t>i=1</t>
    </r>
    <r>
      <rPr>
        <sz val="22"/>
        <color theme="1"/>
        <rFont val="Times New Roman"/>
        <family val="1"/>
        <charset val="204"/>
      </rPr>
      <t>ц</t>
    </r>
    <r>
      <rPr>
        <vertAlign val="subscript"/>
        <sz val="22"/>
        <color theme="1"/>
        <rFont val="Times New Roman"/>
        <family val="1"/>
        <charset val="204"/>
      </rPr>
      <t>i</t>
    </r>
  </si>
  <si>
    <t>Нитрат-тестер, НУК-019-1</t>
  </si>
  <si>
    <t>Афрометр</t>
  </si>
  <si>
    <t>Цифровой солемер ES-421</t>
  </si>
  <si>
    <t>Рефрактометр портативный, ИРФ-456 "КАРАТ-МТ"</t>
  </si>
  <si>
    <t>Спектрофотометр HACH DR 3900</t>
  </si>
  <si>
    <t>Рефрактометр HSR-500 ручной</t>
  </si>
  <si>
    <t>Титратор Eppendorf Top Buret M</t>
  </si>
  <si>
    <t>Кондуктометр-солемер МАРК-603/1</t>
  </si>
  <si>
    <t>Весы Ohaus Pioneer PA214 электронные аналитические лабораторные, неавтоматического действия</t>
  </si>
  <si>
    <t>Пятьдесят шесть тысяч сто восемьдесят три рубля 07 копеек</t>
  </si>
  <si>
    <t>На основании проведённого анализа рынка, произведённых расчётов и в соответствии с разъяснительным письмом Минфина России от 16.06.2017 г. №-24-01-10/37713, начальная (максимальная) цена Контракта составляет:  56183,07 рублей (Пятьдесят шесть тысяч сто восемьдесят три рубля 07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</si>
</sst>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Roboto Condensed"/>
      <charset val="204"/>
    </font>
    <font>
      <sz val="12"/>
      <color theme="1"/>
      <name val="Roboto Condensed"/>
      <charset val="204"/>
    </font>
    <font>
      <sz val="18"/>
      <color theme="1"/>
      <name val="Roboto Condensed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1"/>
      <name val="Roboto"/>
      <charset val="204"/>
    </font>
    <font>
      <sz val="1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3"/>
      <color theme="1"/>
      <name val="Roboto"/>
      <charset val="204"/>
    </font>
    <font>
      <sz val="16"/>
      <color rgb="FF000000"/>
      <name val="Roboto"/>
      <charset val="204"/>
    </font>
    <font>
      <i/>
      <sz val="20"/>
      <color rgb="FF000000"/>
      <name val="Times New Roman"/>
      <family val="1"/>
      <charset val="204"/>
    </font>
    <font>
      <i/>
      <vertAlign val="subscript"/>
      <sz val="20"/>
      <color rgb="FF000000"/>
      <name val="Times New Roman"/>
      <family val="1"/>
      <charset val="204"/>
    </font>
    <font>
      <i/>
      <sz val="16"/>
      <color theme="1"/>
      <name val="Roboto"/>
      <charset val="204"/>
    </font>
    <font>
      <sz val="20"/>
      <color theme="1"/>
      <name val="Roboto Condensed"/>
      <charset val="204"/>
    </font>
    <font>
      <sz val="20"/>
      <color theme="1"/>
      <name val="Times New Roman"/>
      <family val="1"/>
      <charset val="204"/>
    </font>
    <font>
      <i/>
      <vertAlign val="subscript"/>
      <sz val="20"/>
      <color theme="1"/>
      <name val="Times New Roman"/>
      <family val="1"/>
      <charset val="204"/>
    </font>
    <font>
      <i/>
      <sz val="17"/>
      <color theme="1"/>
      <name val="Times New Roman"/>
      <family val="1"/>
      <charset val="204"/>
    </font>
    <font>
      <sz val="18"/>
      <color theme="1"/>
      <name val="Arial Narrow"/>
      <family val="2"/>
      <charset val="204"/>
    </font>
    <font>
      <sz val="20"/>
      <color rgb="FF000000"/>
      <name val="Arial Narrow"/>
      <family val="2"/>
      <charset val="204"/>
    </font>
    <font>
      <i/>
      <sz val="20"/>
      <color rgb="FF000000"/>
      <name val="Arial Narrow"/>
      <family val="2"/>
      <charset val="204"/>
    </font>
    <font>
      <sz val="19"/>
      <color rgb="FF000000"/>
      <name val="Arial Narrow"/>
      <family val="2"/>
      <charset val="204"/>
    </font>
    <font>
      <i/>
      <sz val="18"/>
      <color theme="1"/>
      <name val="Arial Narrow"/>
      <family val="2"/>
      <charset val="204"/>
    </font>
    <font>
      <sz val="18"/>
      <color theme="1"/>
      <name val="Roboto"/>
      <charset val="204"/>
    </font>
    <font>
      <sz val="20"/>
      <color theme="1"/>
      <name val="Roboto"/>
      <charset val="204"/>
    </font>
    <font>
      <sz val="22"/>
      <color theme="1"/>
      <name val="Roboto"/>
      <charset val="204"/>
    </font>
    <font>
      <i/>
      <sz val="22"/>
      <color theme="1"/>
      <name val="Times New Roman"/>
      <family val="1"/>
      <charset val="204"/>
    </font>
    <font>
      <sz val="20"/>
      <color rgb="FF000000"/>
      <name val="Roboto"/>
      <charset val="204"/>
    </font>
    <font>
      <sz val="19"/>
      <name val="Roboto"/>
      <charset val="204"/>
    </font>
    <font>
      <i/>
      <sz val="16"/>
      <color theme="1"/>
      <name val="Arial"/>
      <family val="2"/>
      <charset val="204"/>
    </font>
    <font>
      <sz val="18"/>
      <color rgb="FF000000"/>
      <name val="Roboto"/>
      <charset val="204"/>
    </font>
    <font>
      <sz val="11"/>
      <color theme="1"/>
      <name val="Roboto"/>
      <charset val="204"/>
    </font>
    <font>
      <b/>
      <sz val="20"/>
      <color theme="1"/>
      <name val="Roboto"/>
      <charset val="204"/>
    </font>
    <font>
      <sz val="12"/>
      <color theme="1"/>
      <name val="Roboto"/>
      <charset val="204"/>
    </font>
    <font>
      <sz val="28"/>
      <color theme="1"/>
      <name val="Roboto"/>
      <charset val="204"/>
    </font>
    <font>
      <i/>
      <sz val="19"/>
      <color theme="1"/>
      <name val="Roboto"/>
      <charset val="204"/>
    </font>
    <font>
      <i/>
      <sz val="28"/>
      <color rgb="FF000099"/>
      <name val="Times New Roman"/>
      <family val="1"/>
      <charset val="204"/>
    </font>
    <font>
      <sz val="18"/>
      <color rgb="FF740000"/>
      <name val="Roboto"/>
      <charset val="204"/>
    </font>
    <font>
      <sz val="18"/>
      <color rgb="FF8E0000"/>
      <name val="Roboto"/>
      <charset val="204"/>
    </font>
    <font>
      <i/>
      <sz val="24"/>
      <color theme="1"/>
      <name val="Times New Roman"/>
      <family val="1"/>
      <charset val="204"/>
    </font>
    <font>
      <i/>
      <sz val="26"/>
      <color rgb="FF000099"/>
      <name val="Times New Roman"/>
      <family val="1"/>
      <charset val="204"/>
    </font>
    <font>
      <sz val="21"/>
      <color rgb="FF000000"/>
      <name val="Roboto"/>
      <charset val="204"/>
    </font>
    <font>
      <i/>
      <sz val="17"/>
      <color rgb="FF8E0000"/>
      <name val="Roboto"/>
      <charset val="204"/>
    </font>
    <font>
      <i/>
      <sz val="18"/>
      <color theme="1"/>
      <name val="Roboto"/>
      <charset val="204"/>
    </font>
    <font>
      <sz val="23"/>
      <color theme="1"/>
      <name val="Roboto"/>
      <charset val="204"/>
    </font>
    <font>
      <sz val="23"/>
      <color rgb="FF480000"/>
      <name val="Roboto"/>
      <charset val="204"/>
    </font>
    <font>
      <i/>
      <sz val="24"/>
      <color theme="1"/>
      <name val="Roboto"/>
      <charset val="204"/>
    </font>
    <font>
      <i/>
      <sz val="21"/>
      <color theme="1"/>
      <name val="Roboto"/>
      <charset val="204"/>
    </font>
    <font>
      <sz val="14"/>
      <color theme="1"/>
      <name val="Roboto"/>
      <charset val="204"/>
    </font>
    <font>
      <b/>
      <sz val="20"/>
      <color rgb="FF740000"/>
      <name val="Roboto"/>
      <charset val="204"/>
    </font>
    <font>
      <i/>
      <sz val="20"/>
      <color theme="1"/>
      <name val="Roboto"/>
      <charset val="204"/>
    </font>
    <font>
      <sz val="22"/>
      <color theme="1"/>
      <name val="Roboto Condensed"/>
      <charset val="204"/>
    </font>
    <font>
      <sz val="22"/>
      <color theme="1"/>
      <name val="Times New Roman"/>
      <family val="1"/>
      <charset val="204"/>
    </font>
    <font>
      <vertAlign val="superscript"/>
      <sz val="22"/>
      <color theme="1"/>
      <name val="Times New Roman"/>
      <family val="1"/>
      <charset val="204"/>
    </font>
    <font>
      <vertAlign val="subscript"/>
      <sz val="22"/>
      <color theme="1"/>
      <name val="Times New Roman"/>
      <family val="1"/>
      <charset val="204"/>
    </font>
    <font>
      <sz val="22"/>
      <color rgb="FF740000"/>
      <name val="Roboto"/>
      <charset val="204"/>
    </font>
    <font>
      <sz val="22"/>
      <color rgb="FF8E0000"/>
      <name val="Roboto"/>
      <charset val="204"/>
    </font>
    <font>
      <sz val="20"/>
      <color rgb="FF8E0000"/>
      <name val="Roboto"/>
      <charset val="204"/>
    </font>
    <font>
      <b/>
      <sz val="28"/>
      <color rgb="FF500000"/>
      <name val="Roboto"/>
      <charset val="204"/>
    </font>
    <font>
      <sz val="18"/>
      <color rgb="FF500000"/>
      <name val="Roboto Condensed"/>
      <charset val="204"/>
    </font>
    <font>
      <sz val="11"/>
      <color rgb="FF500000"/>
      <name val="Roboto Condensed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Alignment="0"/>
  </cellStyleXfs>
  <cellXfs count="79">
    <xf numFmtId="0" fontId="0" fillId="0" borderId="0" xfId="0"/>
    <xf numFmtId="0" fontId="3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" fontId="42" fillId="0" borderId="1" xfId="0" applyNumberFormat="1" applyFont="1" applyFill="1" applyBorder="1" applyAlignment="1">
      <alignment horizontal="center" vertical="center" wrapText="1"/>
    </xf>
    <xf numFmtId="4" fontId="42" fillId="0" borderId="1" xfId="0" applyNumberFormat="1" applyFont="1" applyFill="1" applyBorder="1" applyAlignment="1">
      <alignment horizontal="right" vertical="center" wrapText="1" indent="1"/>
    </xf>
    <xf numFmtId="4" fontId="43" fillId="0" borderId="1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4" fontId="47" fillId="0" borderId="1" xfId="0" applyNumberFormat="1" applyFont="1" applyFill="1" applyBorder="1" applyAlignment="1">
      <alignment horizontal="center" vertical="center" wrapText="1"/>
    </xf>
    <xf numFmtId="10" fontId="47" fillId="0" borderId="1" xfId="1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4" fontId="60" fillId="0" borderId="1" xfId="0" applyNumberFormat="1" applyFont="1" applyFill="1" applyBorder="1" applyAlignment="1">
      <alignment horizontal="right" vertical="center" wrapText="1" indent="1"/>
    </xf>
    <xf numFmtId="4" fontId="56" fillId="0" borderId="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Alignment="1">
      <alignment horizontal="center" vertical="center" wrapText="1"/>
    </xf>
    <xf numFmtId="0" fontId="56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wrapText="1"/>
    </xf>
    <xf numFmtId="0" fontId="32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4" fontId="33" fillId="0" borderId="1" xfId="2" applyNumberFormat="1" applyFont="1" applyFill="1" applyBorder="1" applyAlignment="1">
      <alignment horizontal="center" vertical="center" wrapText="1"/>
    </xf>
    <xf numFmtId="10" fontId="33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wrapText="1"/>
    </xf>
    <xf numFmtId="4" fontId="19" fillId="0" borderId="0" xfId="0" applyNumberFormat="1" applyFont="1" applyFill="1" applyBorder="1" applyAlignment="1">
      <alignment wrapText="1"/>
    </xf>
    <xf numFmtId="4" fontId="5" fillId="0" borderId="0" xfId="0" applyNumberFormat="1" applyFont="1" applyFill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4" fontId="62" fillId="0" borderId="1" xfId="0" applyNumberFormat="1" applyFont="1" applyFill="1" applyBorder="1" applyAlignment="1">
      <alignment horizontal="center" vertical="center" wrapText="1"/>
    </xf>
    <xf numFmtId="4" fontId="60" fillId="0" borderId="1" xfId="0" applyNumberFormat="1" applyFont="1" applyFill="1" applyBorder="1" applyAlignment="1">
      <alignment vertical="center" wrapText="1"/>
    </xf>
    <xf numFmtId="4" fontId="61" fillId="0" borderId="1" xfId="0" applyNumberFormat="1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center" vertical="center" wrapText="1"/>
    </xf>
    <xf numFmtId="4" fontId="64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justify" vertical="center" wrapText="1"/>
    </xf>
    <xf numFmtId="0" fontId="29" fillId="0" borderId="0" xfId="0" applyFont="1" applyFill="1" applyAlignment="1">
      <alignment horizontal="left" vertical="center"/>
    </xf>
    <xf numFmtId="0" fontId="37" fillId="0" borderId="2" xfId="0" applyFont="1" applyFill="1" applyBorder="1" applyAlignment="1">
      <alignment horizontal="left" vertical="center" wrapText="1" indent="7"/>
    </xf>
    <xf numFmtId="0" fontId="37" fillId="0" borderId="4" xfId="0" applyFont="1" applyFill="1" applyBorder="1" applyAlignment="1">
      <alignment horizontal="left" vertical="center" wrapText="1" indent="7"/>
    </xf>
    <xf numFmtId="0" fontId="37" fillId="0" borderId="3" xfId="0" applyFont="1" applyFill="1" applyBorder="1" applyAlignment="1">
      <alignment horizontal="left" vertical="center" wrapText="1" indent="7"/>
    </xf>
    <xf numFmtId="0" fontId="11" fillId="0" borderId="0" xfId="0" applyFont="1" applyFill="1" applyAlignment="1">
      <alignment horizontal="justify" vertical="center" wrapText="1"/>
    </xf>
    <xf numFmtId="0" fontId="63" fillId="0" borderId="0" xfId="0" applyFont="1" applyFill="1" applyBorder="1" applyAlignment="1">
      <alignment horizontal="justify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2" fontId="46" fillId="0" borderId="1" xfId="2" applyNumberFormat="1" applyFont="1" applyFill="1" applyBorder="1" applyAlignment="1">
      <alignment horizontal="center" vertical="center" wrapText="1"/>
    </xf>
    <xf numFmtId="4" fontId="50" fillId="0" borderId="2" xfId="0" applyNumberFormat="1" applyFont="1" applyFill="1" applyBorder="1" applyAlignment="1">
      <alignment horizontal="justify" vertical="center" wrapText="1"/>
    </xf>
    <xf numFmtId="4" fontId="50" fillId="0" borderId="4" xfId="0" applyNumberFormat="1" applyFont="1" applyFill="1" applyBorder="1" applyAlignment="1">
      <alignment horizontal="justify" vertical="center" wrapText="1"/>
    </xf>
    <xf numFmtId="4" fontId="50" fillId="0" borderId="3" xfId="0" applyNumberFormat="1" applyFont="1" applyFill="1" applyBorder="1" applyAlignment="1">
      <alignment horizontal="justify" vertical="center" wrapText="1"/>
    </xf>
    <xf numFmtId="0" fontId="52" fillId="0" borderId="0" xfId="0" applyFont="1" applyFill="1" applyAlignment="1">
      <alignment horizontal="left" vertical="center" wrapText="1" indent="10"/>
    </xf>
    <xf numFmtId="0" fontId="55" fillId="0" borderId="0" xfId="0" applyFont="1" applyFill="1" applyAlignment="1">
      <alignment horizontal="left" vertical="center" wrapText="1" indent="10"/>
    </xf>
    <xf numFmtId="0" fontId="29" fillId="0" borderId="0" xfId="0" applyNumberFormat="1" applyFont="1" applyFill="1" applyAlignment="1">
      <alignment horizontal="left" vertical="center"/>
    </xf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" fontId="61" fillId="2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colors>
    <mruColors>
      <color rgb="FF500000"/>
      <color rgb="FF600000"/>
      <color rgb="FFFFC1C1"/>
      <color rgb="FFFFD5D5"/>
      <color rgb="FFFFEBEB"/>
      <color rgb="FFFFA7A7"/>
      <color rgb="FFA3E7FF"/>
      <color rgb="FFFFFF7D"/>
      <color rgb="FFE5D6F2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820429</xdr:rowOff>
    </xdr:from>
    <xdr:to>
      <xdr:col>9</xdr:col>
      <xdr:colOff>1782535</xdr:colOff>
      <xdr:row>11</xdr:row>
      <xdr:rowOff>1655883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0" y="7630804"/>
          <a:ext cx="1782535" cy="8369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32"/>
  <sheetViews>
    <sheetView tabSelected="1" zoomScale="65" zoomScaleNormal="65" zoomScaleSheetLayoutView="65" workbookViewId="0">
      <selection activeCell="L25" sqref="L25"/>
    </sheetView>
  </sheetViews>
  <sheetFormatPr defaultColWidth="9.140625" defaultRowHeight="27"/>
  <cols>
    <col min="1" max="1" width="9.5703125" style="1" customWidth="1"/>
    <col min="2" max="2" width="127.42578125" style="1" customWidth="1"/>
    <col min="3" max="3" width="6.7109375" style="1" customWidth="1"/>
    <col min="4" max="4" width="5.7109375" style="1" customWidth="1"/>
    <col min="5" max="5" width="11.7109375" style="1" customWidth="1"/>
    <col min="6" max="8" width="22.140625" style="1" customWidth="1"/>
    <col min="9" max="9" width="24.140625" style="1" customWidth="1"/>
    <col min="10" max="10" width="27" style="1" customWidth="1"/>
    <col min="11" max="11" width="22.5703125" style="15" customWidth="1"/>
    <col min="12" max="12" width="30" style="20" customWidth="1"/>
    <col min="13" max="13" width="23.42578125" style="15" customWidth="1"/>
    <col min="14" max="14" width="20.85546875" style="15" customWidth="1"/>
    <col min="15" max="15" width="9.28515625" style="3" customWidth="1"/>
    <col min="16" max="18" width="9.28515625" style="2" customWidth="1"/>
    <col min="19" max="21" width="9.28515625" style="3" customWidth="1"/>
    <col min="22" max="22" width="12.42578125" style="3" customWidth="1"/>
    <col min="23" max="16384" width="9.140625" style="1"/>
  </cols>
  <sheetData>
    <row r="1" spans="1:15" ht="60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69" t="s">
        <v>13</v>
      </c>
      <c r="L1" s="70"/>
      <c r="M1" s="69"/>
      <c r="N1" s="69"/>
    </row>
    <row r="2" spans="1:15" ht="41.25" customHeigh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3"/>
      <c r="N2" s="43"/>
    </row>
    <row r="3" spans="1:15" ht="41.25" customHeight="1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M3" s="43"/>
      <c r="N3" s="43"/>
    </row>
    <row r="4" spans="1:15" ht="19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6"/>
      <c r="M4" s="14"/>
      <c r="N4" s="14"/>
    </row>
    <row r="5" spans="1:15" ht="138.75" customHeight="1">
      <c r="A5" s="45" t="s">
        <v>28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5" ht="30.75" customHeight="1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"/>
    </row>
    <row r="7" spans="1:15" ht="30.75" customHeight="1">
      <c r="A7" s="46" t="s">
        <v>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"/>
    </row>
    <row r="8" spans="1:15" ht="30.75" customHeight="1">
      <c r="A8" s="71" t="s">
        <v>14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4"/>
    </row>
    <row r="9" spans="1:15" ht="30.75" customHeight="1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4"/>
    </row>
    <row r="10" spans="1:15" ht="30.75" customHeight="1">
      <c r="A10" s="71" t="s">
        <v>16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4"/>
    </row>
    <row r="11" spans="1:15" ht="107.25" customHeight="1">
      <c r="A11" s="72" t="s">
        <v>11</v>
      </c>
      <c r="B11" s="72" t="s">
        <v>29</v>
      </c>
      <c r="C11" s="55" t="s">
        <v>3</v>
      </c>
      <c r="D11" s="56"/>
      <c r="E11" s="73" t="s">
        <v>20</v>
      </c>
      <c r="F11" s="74" t="s">
        <v>17</v>
      </c>
      <c r="G11" s="75"/>
      <c r="H11" s="76"/>
      <c r="I11" s="77" t="s">
        <v>1</v>
      </c>
      <c r="J11" s="77"/>
      <c r="K11" s="77"/>
      <c r="L11" s="62" t="s">
        <v>30</v>
      </c>
      <c r="M11" s="63" t="s">
        <v>21</v>
      </c>
      <c r="N11" s="65" t="s">
        <v>12</v>
      </c>
      <c r="O11" s="2"/>
    </row>
    <row r="12" spans="1:15" ht="130.5" customHeight="1">
      <c r="A12" s="72"/>
      <c r="B12" s="72"/>
      <c r="C12" s="57"/>
      <c r="D12" s="58"/>
      <c r="E12" s="73"/>
      <c r="F12" s="22" t="s">
        <v>8</v>
      </c>
      <c r="G12" s="22" t="s">
        <v>9</v>
      </c>
      <c r="H12" s="22" t="s">
        <v>10</v>
      </c>
      <c r="I12" s="10" t="s">
        <v>19</v>
      </c>
      <c r="J12" s="23" t="s">
        <v>2</v>
      </c>
      <c r="K12" s="24" t="s">
        <v>23</v>
      </c>
      <c r="L12" s="62"/>
      <c r="M12" s="64"/>
      <c r="N12" s="65"/>
      <c r="O12" s="2"/>
    </row>
    <row r="13" spans="1:15" ht="29.25" customHeight="1">
      <c r="A13" s="47" t="s">
        <v>25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2"/>
    </row>
    <row r="14" spans="1:15" ht="29.25" customHeight="1">
      <c r="A14" s="33">
        <v>1</v>
      </c>
      <c r="B14" s="34" t="s">
        <v>31</v>
      </c>
      <c r="C14" s="41" t="s">
        <v>18</v>
      </c>
      <c r="D14" s="42"/>
      <c r="E14" s="10">
        <v>1</v>
      </c>
      <c r="F14" s="11">
        <v>1611</v>
      </c>
      <c r="G14" s="11">
        <v>1372.5</v>
      </c>
      <c r="H14" s="11">
        <v>1766</v>
      </c>
      <c r="I14" s="5">
        <f>AVERAGE(F14:H14)</f>
        <v>1583.17</v>
      </c>
      <c r="J14" s="12">
        <f>STDEV(F14:H14)</f>
        <v>198.22</v>
      </c>
      <c r="K14" s="13">
        <f>STDEVA(F14:H14)/(SUM(F14:H14)/COUNTIF(F14:H14,"&gt;0"))</f>
        <v>0.12520000000000001</v>
      </c>
      <c r="L14" s="17">
        <f>E14*I14</f>
        <v>1583.17</v>
      </c>
      <c r="M14" s="6">
        <f>ROUND(E14*G14,2)</f>
        <v>1372.5</v>
      </c>
      <c r="N14" s="6">
        <f>L14*0.22/1.22</f>
        <v>285.49</v>
      </c>
      <c r="O14" s="2"/>
    </row>
    <row r="15" spans="1:15" ht="29.25" customHeight="1">
      <c r="A15" s="33">
        <v>2</v>
      </c>
      <c r="B15" s="34" t="s">
        <v>32</v>
      </c>
      <c r="C15" s="41" t="s">
        <v>18</v>
      </c>
      <c r="D15" s="42"/>
      <c r="E15" s="10">
        <v>1</v>
      </c>
      <c r="F15" s="11">
        <v>2252.5100000000002</v>
      </c>
      <c r="G15" s="11">
        <v>2271.04</v>
      </c>
      <c r="H15" s="11">
        <v>2873.85</v>
      </c>
      <c r="I15" s="5">
        <f>AVERAGE(F15:H15)</f>
        <v>2465.8000000000002</v>
      </c>
      <c r="J15" s="12">
        <f>STDEV(F15:H15)</f>
        <v>353.5</v>
      </c>
      <c r="K15" s="13">
        <f>STDEVA(F15:H15)/(SUM(F15:H15)/COUNTIF(F15:H15,"&gt;0"))</f>
        <v>0.1434</v>
      </c>
      <c r="L15" s="17">
        <f>E15*I15</f>
        <v>2465.8000000000002</v>
      </c>
      <c r="M15" s="6">
        <f>ROUND(E15*G15,2)</f>
        <v>2271.04</v>
      </c>
      <c r="N15" s="6">
        <f>L15*0.22/1.22</f>
        <v>444.65</v>
      </c>
      <c r="O15" s="2"/>
    </row>
    <row r="16" spans="1:15" ht="29.25" customHeight="1">
      <c r="A16" s="47" t="s">
        <v>26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2"/>
    </row>
    <row r="17" spans="1:22" ht="29.25" customHeight="1">
      <c r="A17" s="33">
        <v>3</v>
      </c>
      <c r="B17" s="34" t="s">
        <v>33</v>
      </c>
      <c r="C17" s="41" t="s">
        <v>18</v>
      </c>
      <c r="D17" s="42"/>
      <c r="E17" s="10">
        <v>2</v>
      </c>
      <c r="F17" s="11">
        <v>13855</v>
      </c>
      <c r="G17" s="11">
        <v>9150</v>
      </c>
      <c r="H17" s="11">
        <v>12949</v>
      </c>
      <c r="I17" s="5">
        <f t="shared" ref="I17:I23" si="0">AVERAGE(F17:H17)</f>
        <v>11984.67</v>
      </c>
      <c r="J17" s="12">
        <f t="shared" ref="J17:J23" si="1">STDEV(F17:H17)</f>
        <v>2496.34</v>
      </c>
      <c r="K17" s="13">
        <f>STDEVA(F17:H17)/(SUM(F17:H17)/COUNTIF(F17:H17,"&gt;0"))</f>
        <v>0.20830000000000001</v>
      </c>
      <c r="L17" s="36">
        <f>E17*I17</f>
        <v>23969.34</v>
      </c>
      <c r="M17" s="6">
        <f>ROUND(E17*G17,2)</f>
        <v>18300</v>
      </c>
      <c r="N17" s="6">
        <f>L17*0.22/1.22</f>
        <v>4322.34</v>
      </c>
      <c r="O17" s="2"/>
    </row>
    <row r="18" spans="1:22" ht="29.25" customHeight="1">
      <c r="A18" s="33">
        <v>4</v>
      </c>
      <c r="B18" s="34" t="s">
        <v>34</v>
      </c>
      <c r="C18" s="41" t="s">
        <v>18</v>
      </c>
      <c r="D18" s="42"/>
      <c r="E18" s="33">
        <v>1</v>
      </c>
      <c r="F18" s="11">
        <v>2657.68</v>
      </c>
      <c r="G18" s="11">
        <v>2441.37</v>
      </c>
      <c r="H18" s="11">
        <v>2175.92</v>
      </c>
      <c r="I18" s="5">
        <f t="shared" si="0"/>
        <v>2424.9899999999998</v>
      </c>
      <c r="J18" s="12">
        <f t="shared" si="1"/>
        <v>241.3</v>
      </c>
      <c r="K18" s="13">
        <f t="shared" ref="K18:K23" si="2">STDEVA(F18:H18)/(SUM(F18:H18)/COUNTIF(F18:H18,"&gt;0"))</f>
        <v>9.9500000000000005E-2</v>
      </c>
      <c r="L18" s="36">
        <f t="shared" ref="L18:L23" si="3">E18*I18</f>
        <v>2424.9899999999998</v>
      </c>
      <c r="M18" s="6">
        <f t="shared" ref="M18:M22" si="4">ROUND(E18*G18,2)</f>
        <v>2441.37</v>
      </c>
      <c r="N18" s="6">
        <f t="shared" ref="N18:N23" si="5">L18*0.22/1.22</f>
        <v>437.29</v>
      </c>
      <c r="O18" s="2"/>
    </row>
    <row r="19" spans="1:22" ht="29.25" customHeight="1">
      <c r="A19" s="33">
        <v>5</v>
      </c>
      <c r="B19" s="34" t="s">
        <v>35</v>
      </c>
      <c r="C19" s="41" t="s">
        <v>18</v>
      </c>
      <c r="D19" s="42"/>
      <c r="E19" s="33">
        <v>1</v>
      </c>
      <c r="F19" s="11">
        <v>5493.92</v>
      </c>
      <c r="G19" s="11">
        <v>4542.08</v>
      </c>
      <c r="H19" s="11">
        <v>5474</v>
      </c>
      <c r="I19" s="5">
        <f t="shared" si="0"/>
        <v>5170</v>
      </c>
      <c r="J19" s="12">
        <f t="shared" si="1"/>
        <v>543.89</v>
      </c>
      <c r="K19" s="13">
        <f t="shared" si="2"/>
        <v>0.1052</v>
      </c>
      <c r="L19" s="36">
        <f t="shared" si="3"/>
        <v>5170</v>
      </c>
      <c r="M19" s="6">
        <f t="shared" si="4"/>
        <v>4542.08</v>
      </c>
      <c r="N19" s="6">
        <f t="shared" si="5"/>
        <v>932.3</v>
      </c>
      <c r="O19" s="2"/>
    </row>
    <row r="20" spans="1:22" ht="29.25" customHeight="1">
      <c r="A20" s="33">
        <v>6</v>
      </c>
      <c r="B20" s="34" t="s">
        <v>36</v>
      </c>
      <c r="C20" s="41" t="s">
        <v>18</v>
      </c>
      <c r="D20" s="42"/>
      <c r="E20" s="33">
        <v>1</v>
      </c>
      <c r="F20" s="11">
        <v>2657.68</v>
      </c>
      <c r="G20" s="11">
        <v>2441.37</v>
      </c>
      <c r="H20" s="11">
        <v>2175.92</v>
      </c>
      <c r="I20" s="5">
        <f t="shared" si="0"/>
        <v>2424.9899999999998</v>
      </c>
      <c r="J20" s="12">
        <f t="shared" si="1"/>
        <v>241.3</v>
      </c>
      <c r="K20" s="13">
        <f t="shared" si="2"/>
        <v>9.9500000000000005E-2</v>
      </c>
      <c r="L20" s="36">
        <f t="shared" si="3"/>
        <v>2424.9899999999998</v>
      </c>
      <c r="M20" s="6">
        <f t="shared" si="4"/>
        <v>2441.37</v>
      </c>
      <c r="N20" s="6">
        <f t="shared" si="5"/>
        <v>437.29</v>
      </c>
      <c r="O20" s="2"/>
    </row>
    <row r="21" spans="1:22" ht="29.25" customHeight="1">
      <c r="A21" s="33">
        <v>7</v>
      </c>
      <c r="B21" s="34" t="s">
        <v>37</v>
      </c>
      <c r="C21" s="41" t="s">
        <v>18</v>
      </c>
      <c r="D21" s="42"/>
      <c r="E21" s="33">
        <v>2</v>
      </c>
      <c r="F21" s="11">
        <v>2410.46</v>
      </c>
      <c r="G21" s="11">
        <v>2089.36</v>
      </c>
      <c r="H21" s="11">
        <v>1204.28</v>
      </c>
      <c r="I21" s="5">
        <f t="shared" si="0"/>
        <v>1901.37</v>
      </c>
      <c r="J21" s="12">
        <f t="shared" si="1"/>
        <v>624.67999999999995</v>
      </c>
      <c r="K21" s="13">
        <f t="shared" si="2"/>
        <v>0.32850000000000001</v>
      </c>
      <c r="L21" s="36">
        <f t="shared" si="3"/>
        <v>3802.74</v>
      </c>
      <c r="M21" s="6">
        <f t="shared" si="4"/>
        <v>4178.72</v>
      </c>
      <c r="N21" s="6">
        <f t="shared" si="5"/>
        <v>685.74</v>
      </c>
      <c r="O21" s="2"/>
    </row>
    <row r="22" spans="1:22" ht="29.25" customHeight="1">
      <c r="A22" s="33">
        <v>8</v>
      </c>
      <c r="B22" s="34" t="s">
        <v>38</v>
      </c>
      <c r="C22" s="41" t="s">
        <v>18</v>
      </c>
      <c r="D22" s="42"/>
      <c r="E22" s="33">
        <v>1</v>
      </c>
      <c r="F22" s="11">
        <v>10740</v>
      </c>
      <c r="G22" s="11">
        <v>9150</v>
      </c>
      <c r="H22" s="11">
        <v>12949</v>
      </c>
      <c r="I22" s="5">
        <f t="shared" si="0"/>
        <v>10946.33</v>
      </c>
      <c r="J22" s="12">
        <f t="shared" si="1"/>
        <v>1907.89</v>
      </c>
      <c r="K22" s="13">
        <f t="shared" si="2"/>
        <v>0.17430000000000001</v>
      </c>
      <c r="L22" s="36">
        <f t="shared" si="3"/>
        <v>10946.33</v>
      </c>
      <c r="M22" s="6">
        <f t="shared" si="4"/>
        <v>9150</v>
      </c>
      <c r="N22" s="6">
        <f t="shared" si="5"/>
        <v>1973.93</v>
      </c>
      <c r="O22" s="2"/>
    </row>
    <row r="23" spans="1:22" ht="57" customHeight="1">
      <c r="A23" s="33">
        <v>9</v>
      </c>
      <c r="B23" s="34" t="s">
        <v>39</v>
      </c>
      <c r="C23" s="41" t="s">
        <v>18</v>
      </c>
      <c r="D23" s="42"/>
      <c r="E23" s="33">
        <v>1</v>
      </c>
      <c r="F23" s="11">
        <v>4618</v>
      </c>
      <c r="G23" s="11">
        <v>2537.89</v>
      </c>
      <c r="H23" s="11">
        <v>3031.23</v>
      </c>
      <c r="I23" s="5">
        <f t="shared" si="0"/>
        <v>3395.71</v>
      </c>
      <c r="J23" s="12">
        <f t="shared" si="1"/>
        <v>1086.9000000000001</v>
      </c>
      <c r="K23" s="13">
        <f t="shared" si="2"/>
        <v>0.3201</v>
      </c>
      <c r="L23" s="36">
        <f t="shared" si="3"/>
        <v>3395.71</v>
      </c>
      <c r="M23" s="6">
        <f>ROUND(E23*G23,2)</f>
        <v>2537.89</v>
      </c>
      <c r="N23" s="6">
        <f t="shared" si="5"/>
        <v>612.34</v>
      </c>
      <c r="O23" s="2"/>
    </row>
    <row r="24" spans="1:22" s="27" customFormat="1" ht="29.25" customHeight="1">
      <c r="A24" s="59" t="s">
        <v>5</v>
      </c>
      <c r="B24" s="60"/>
      <c r="C24" s="60"/>
      <c r="D24" s="61"/>
      <c r="E24" s="32">
        <f>SUM(E13:E23)</f>
        <v>11</v>
      </c>
      <c r="F24" s="35">
        <f>E17*F17+E18*F18+E19*F19+E20*F20+E15*F15+E21*F21+E22*F22+E23*F23+E14*F14</f>
        <v>62561.71</v>
      </c>
      <c r="G24" s="35">
        <f>E17*G17+E18*G18+E19*G19+E20*G20+E15*G15+E21*G21+E22*G22+E23*G23+E14*G14</f>
        <v>47234.97</v>
      </c>
      <c r="H24" s="35">
        <f>E17*H17+E18*H18+E19*H19+E20*H20+E15*H15+E21*H21+E22*H22+E23*H23+E14*H14</f>
        <v>58752.480000000003</v>
      </c>
      <c r="I24" s="35">
        <f>E17*I17+E18*I18+E19*I19+E20*I20+E15*I15+E21*I21+E22*I22+E23*I23+E14*I14</f>
        <v>56183.07</v>
      </c>
      <c r="J24" s="25" t="s">
        <v>6</v>
      </c>
      <c r="K24" s="26" t="s">
        <v>6</v>
      </c>
      <c r="L24" s="37">
        <f>L14+L15+L17+L18+L19+L20+L21+L22+L23</f>
        <v>56183.07</v>
      </c>
      <c r="M24" s="7">
        <f>SUM(M13:M23)</f>
        <v>47234.97</v>
      </c>
      <c r="N24" s="6">
        <f>L24*0.22/1.22</f>
        <v>10131.370000000001</v>
      </c>
      <c r="O24" s="2"/>
      <c r="P24" s="2"/>
      <c r="Q24" s="2"/>
      <c r="R24" s="2"/>
      <c r="S24" s="3"/>
      <c r="T24" s="3"/>
      <c r="U24" s="3"/>
      <c r="V24" s="3"/>
    </row>
    <row r="25" spans="1:22" ht="66.75" customHeight="1">
      <c r="A25" s="52" t="s">
        <v>22</v>
      </c>
      <c r="B25" s="53"/>
      <c r="C25" s="53"/>
      <c r="D25" s="54"/>
      <c r="E25" s="66" t="s">
        <v>40</v>
      </c>
      <c r="F25" s="67"/>
      <c r="G25" s="67"/>
      <c r="H25" s="67"/>
      <c r="I25" s="67"/>
      <c r="J25" s="67"/>
      <c r="K25" s="68"/>
      <c r="L25" s="78">
        <v>56183.07</v>
      </c>
      <c r="M25" s="6">
        <f>SUM(M13:M23)</f>
        <v>47234.97</v>
      </c>
      <c r="N25" s="6">
        <f>L25*0.22/1.22</f>
        <v>10131.370000000001</v>
      </c>
      <c r="Q25" s="28"/>
    </row>
    <row r="26" spans="1:22" ht="93.75" customHeight="1">
      <c r="A26" s="50" t="s">
        <v>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Q26" s="28"/>
    </row>
    <row r="27" spans="1:22" s="40" customFormat="1" ht="174.75" customHeight="1">
      <c r="A27" s="51" t="s">
        <v>41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38"/>
      <c r="P27" s="38"/>
      <c r="Q27" s="39"/>
      <c r="R27" s="38"/>
      <c r="S27" s="38"/>
      <c r="T27" s="38"/>
      <c r="U27" s="38"/>
      <c r="V27" s="38"/>
    </row>
    <row r="28" spans="1:22">
      <c r="B28" s="29"/>
      <c r="C28" s="29"/>
      <c r="D28" s="29"/>
      <c r="E28" s="29"/>
      <c r="F28" s="29"/>
      <c r="G28" s="29"/>
      <c r="H28" s="30"/>
      <c r="I28" s="30"/>
      <c r="J28" s="30"/>
      <c r="K28" s="8"/>
      <c r="L28" s="18"/>
      <c r="M28" s="8"/>
      <c r="N28" s="9"/>
      <c r="O28" s="31"/>
      <c r="P28" s="28"/>
    </row>
    <row r="29" spans="1:22">
      <c r="B29" s="29"/>
      <c r="C29" s="29"/>
      <c r="D29" s="29"/>
      <c r="E29" s="29"/>
      <c r="F29" s="29"/>
      <c r="G29" s="29"/>
      <c r="H29" s="29"/>
      <c r="I29" s="29"/>
      <c r="K29" s="9"/>
      <c r="L29" s="19"/>
      <c r="M29" s="9"/>
      <c r="N29" s="9"/>
      <c r="O29" s="31"/>
      <c r="P29" s="28"/>
    </row>
    <row r="30" spans="1:22">
      <c r="B30" s="29"/>
      <c r="C30" s="29"/>
      <c r="D30" s="29"/>
      <c r="E30" s="29"/>
      <c r="F30" s="29"/>
      <c r="G30" s="29"/>
      <c r="H30" s="29"/>
      <c r="I30" s="29"/>
      <c r="J30" s="29"/>
      <c r="K30" s="9"/>
      <c r="L30" s="19"/>
      <c r="M30" s="9"/>
      <c r="N30" s="9"/>
      <c r="O30" s="31"/>
      <c r="P30" s="28"/>
    </row>
    <row r="31" spans="1:22">
      <c r="B31" s="29"/>
      <c r="C31" s="29"/>
      <c r="D31" s="29"/>
      <c r="E31" s="29"/>
      <c r="F31" s="29"/>
      <c r="G31" s="29"/>
      <c r="H31" s="29"/>
      <c r="I31" s="29"/>
      <c r="J31" s="29"/>
      <c r="K31" s="9"/>
      <c r="L31" s="19"/>
      <c r="M31" s="9"/>
      <c r="N31" s="9"/>
      <c r="O31" s="31"/>
      <c r="P31" s="28"/>
    </row>
    <row r="32" spans="1:22">
      <c r="B32" s="29"/>
      <c r="C32" s="29"/>
      <c r="D32" s="29"/>
      <c r="E32" s="29"/>
      <c r="F32" s="29"/>
      <c r="G32" s="29"/>
      <c r="H32" s="29"/>
      <c r="I32" s="29"/>
      <c r="J32" s="29"/>
      <c r="K32" s="9"/>
      <c r="L32" s="19"/>
      <c r="M32" s="9"/>
      <c r="N32" s="9"/>
      <c r="O32" s="31"/>
      <c r="P32" s="28"/>
    </row>
  </sheetData>
  <mergeCells count="34">
    <mergeCell ref="C23:D23"/>
    <mergeCell ref="C22:D22"/>
    <mergeCell ref="K1:N1"/>
    <mergeCell ref="A8:N8"/>
    <mergeCell ref="A9:N9"/>
    <mergeCell ref="A10:N10"/>
    <mergeCell ref="A11:A12"/>
    <mergeCell ref="B11:B12"/>
    <mergeCell ref="E11:E12"/>
    <mergeCell ref="F11:H11"/>
    <mergeCell ref="I11:K11"/>
    <mergeCell ref="A7:N7"/>
    <mergeCell ref="A26:N26"/>
    <mergeCell ref="A27:N27"/>
    <mergeCell ref="A25:D25"/>
    <mergeCell ref="C11:D12"/>
    <mergeCell ref="A24:D24"/>
    <mergeCell ref="L11:L12"/>
    <mergeCell ref="M11:M12"/>
    <mergeCell ref="N11:N12"/>
    <mergeCell ref="E25:K25"/>
    <mergeCell ref="C15:D15"/>
    <mergeCell ref="A16:N16"/>
    <mergeCell ref="C17:D17"/>
    <mergeCell ref="C18:D18"/>
    <mergeCell ref="C21:D21"/>
    <mergeCell ref="C19:D19"/>
    <mergeCell ref="C20:D20"/>
    <mergeCell ref="C14:D14"/>
    <mergeCell ref="A2:N2"/>
    <mergeCell ref="A3:N3"/>
    <mergeCell ref="A5:N5"/>
    <mergeCell ref="A6:N6"/>
    <mergeCell ref="A13:N13"/>
  </mergeCells>
  <printOptions horizontalCentered="1" verticalCentered="1"/>
  <pageMargins left="0" right="0" top="0.19685039370078741" bottom="0.39370078740157483" header="0" footer="0"/>
  <pageSetup paperSize="9" scale="38" orientation="landscape" r:id="rId1"/>
  <headerFooter>
    <oddFooter>&amp;L&amp;"Arial,обычный" &amp;18исп. Специалист по проведению процедур закупок отделения государственных закупок ФБУЗ ФЦГиЭ Роспотребнадзора г.Москвы (&amp;D)&amp;R&amp;"Roboto,обычный"&amp;13&amp;P из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7"/>
  <sheetViews>
    <sheetView topLeftCell="A604" workbookViewId="0">
      <selection activeCell="M614" sqref="M614"/>
    </sheetView>
  </sheetViews>
  <sheetFormatPr defaultRowHeight="15"/>
  <sheetData>
    <row r="1" ht="17.2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9" ht="24" customHeight="1"/>
    <row r="199" ht="24" customHeight="1"/>
    <row r="217" ht="17.25" customHeight="1"/>
    <row r="227" ht="15" customHeight="1"/>
    <row r="298" ht="15" customHeight="1"/>
    <row r="299" ht="15" customHeight="1"/>
    <row r="309" ht="33.75" customHeight="1"/>
    <row r="310" ht="15" customHeight="1"/>
    <row r="327" ht="28.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РНМЦК</vt:lpstr>
      <vt:lpstr>Лист1</vt:lpstr>
      <vt:lpstr>РНМЦК!Область_печати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Касимцев Александр Александрович</dc:creator>
  <cp:lastModifiedBy>Еникеева Алла Радиковна</cp:lastModifiedBy>
  <cp:lastPrinted>2026-06-08T14:22:28Z</cp:lastPrinted>
  <dcterms:created xsi:type="dcterms:W3CDTF">2025-03-19T12:10:12Z</dcterms:created>
  <dcterms:modified xsi:type="dcterms:W3CDTF">2026-06-30T09:19:39Z</dcterms:modified>
</cp:coreProperties>
</file>