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A-FS-PF1\Doc$\UBZI\Vorobevee\Рабочий стол\Документы\Закупки\2026\Смартфон\"/>
    </mc:Choice>
  </mc:AlternateContent>
  <bookViews>
    <workbookView xWindow="0" yWindow="0" windowWidth="28800" windowHeight="12435" tabRatio="202"/>
  </bookViews>
  <sheets>
    <sheet name="1" sheetId="1" r:id="rId1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E6" i="1"/>
  <c r="D6" i="1"/>
  <c r="G6" i="1" s="1"/>
  <c r="C6" i="1"/>
  <c r="H6" i="1" l="1"/>
  <c r="I6" i="1" s="1"/>
  <c r="J6" i="1"/>
  <c r="K6" i="1" s="1"/>
  <c r="D7" i="1"/>
  <c r="C7" i="1"/>
  <c r="F7" i="1"/>
  <c r="E7" i="1"/>
  <c r="G7" i="1" l="1"/>
  <c r="H7" i="1"/>
  <c r="J7" i="1"/>
  <c r="K7" i="1" s="1"/>
  <c r="I7" i="1" l="1"/>
</calcChain>
</file>

<file path=xl/sharedStrings.xml><?xml version="1.0" encoding="utf-8"?>
<sst xmlns="http://schemas.openxmlformats.org/spreadsheetml/2006/main" count="23" uniqueCount="23">
  <si>
    <t>Основные характеристики объекта закупки</t>
  </si>
  <si>
    <t>Используемый метод определения НМЦК с обоснованием:</t>
  </si>
  <si>
    <t>Метод сопоставимых рыночных цен (анализа рынка), данный метод определения НМЦК является приоритетным. 
В целях определения начальной (максимальной) цены контракта на оказание услуг в порядке, установленном Законом и приказом  Минэкономразвития России от 2 октября 2013 г.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осуществлена процедура получения ценовой информации путем направления запросов о предоставлении ценовой информации не менее пяти исполнителям, обладающим опытом выполнения аналогичных работ и оказания аналогичных услуг.</t>
  </si>
  <si>
    <t>Расчет начальной (максимальной) цены контракта</t>
  </si>
  <si>
    <t>№ п/п</t>
  </si>
  <si>
    <t>Ценовые предложения</t>
  </si>
  <si>
    <t>Однородность совокупности значений выявленных цен, используемых в расчете НМЦК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</si>
  <si>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</si>
  <si>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</si>
  <si>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</t>
    </r>
    <r>
      <rPr>
        <i/>
        <sz val="10"/>
        <color indexed="8"/>
        <rFont val="Times New Roman"/>
        <family val="1"/>
        <charset val="204"/>
      </rPr>
      <t xml:space="preserve"> (не должен превышать 33%)</t>
    </r>
  </si>
  <si>
    <t>НМЦК определяемая методом сопоставимых рыночных цен (анализа рынка)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</si>
  <si>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</si>
  <si>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 (руб.)</t>
  </si>
  <si>
    <t>Итого</t>
  </si>
  <si>
    <t>* - коэффициент вариации не превышает 33 %, совокупность цен является однородной.
В соответствии с собранными коммерческими предложениями начальная (максимальная) цена государственного контракта в 2026 году установлена в размере 121 822 900,00  (Сто двадцать один миллион восемьсот двадцать две тысячи девятьсот рублей 00 копеек), включая НДС.</t>
  </si>
  <si>
    <t>Ценовое предложение2</t>
  </si>
  <si>
    <t>Ценовое предложение 1</t>
  </si>
  <si>
    <t>Ценовое предложение 3</t>
  </si>
  <si>
    <t>Ценовое предложение 4</t>
  </si>
  <si>
    <t>Обоснование начальной (максимальной) цены государственного контракта на поставку смартфонов</t>
  </si>
  <si>
    <t>1.</t>
  </si>
  <si>
    <t>Наименование оборудования</t>
  </si>
  <si>
    <t>Смартфон 5 штук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</si>
</sst>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0_ ;[Red]\-0.00\ "/>
  </numFmts>
  <fonts count="10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1" fillId="0" borderId="1" xfId="1" applyFont="1" applyFill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0" fontId="7" fillId="0" borderId="1" xfId="2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164" fontId="8" fillId="0" borderId="1" xfId="1" applyFont="1" applyFill="1" applyBorder="1" applyAlignment="1">
      <alignment horizontal="center" vertical="center"/>
    </xf>
    <xf numFmtId="164" fontId="9" fillId="0" borderId="1" xfId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60114</xdr:colOff>
      <xdr:row>4</xdr:row>
      <xdr:rowOff>813997</xdr:rowOff>
    </xdr:from>
    <xdr:to>
      <xdr:col>7</xdr:col>
      <xdr:colOff>1354903</xdr:colOff>
      <xdr:row>4</xdr:row>
      <xdr:rowOff>1316916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9790" y="5363585"/>
          <a:ext cx="1294789" cy="502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289560</xdr:colOff>
      <xdr:row>4</xdr:row>
      <xdr:rowOff>982534</xdr:rowOff>
    </xdr:from>
    <xdr:to>
      <xdr:col>8</xdr:col>
      <xdr:colOff>1066800</xdr:colOff>
      <xdr:row>4</xdr:row>
      <xdr:rowOff>1363534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7560" y="5532122"/>
          <a:ext cx="77724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186466</xdr:colOff>
      <xdr:row>4</xdr:row>
      <xdr:rowOff>1205305</xdr:rowOff>
    </xdr:from>
    <xdr:to>
      <xdr:col>9</xdr:col>
      <xdr:colOff>354106</xdr:colOff>
      <xdr:row>4</xdr:row>
      <xdr:rowOff>1418665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2790" y="5810923"/>
          <a:ext cx="16764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zoomScale="70" zoomScaleNormal="70" zoomScaleSheetLayoutView="85" workbookViewId="0">
      <pane ySplit="5" topLeftCell="A6" activePane="bottomLeft" state="frozen"/>
      <selection pane="bottomLeft" activeCell="G6" sqref="G6"/>
    </sheetView>
  </sheetViews>
  <sheetFormatPr defaultRowHeight="18.75" x14ac:dyDescent="0.3"/>
  <cols>
    <col min="1" max="1" width="8.5703125" style="1" bestFit="1" customWidth="1"/>
    <col min="2" max="2" width="54.85546875" style="1" customWidth="1"/>
    <col min="3" max="4" width="25" style="1" customWidth="1"/>
    <col min="5" max="5" width="24.7109375" style="1" customWidth="1"/>
    <col min="6" max="6" width="24.85546875" style="2" customWidth="1"/>
    <col min="7" max="7" width="22.42578125" style="2" bestFit="1" customWidth="1"/>
    <col min="8" max="8" width="20.7109375" style="2" customWidth="1"/>
    <col min="9" max="9" width="20.7109375" style="3" customWidth="1"/>
    <col min="10" max="10" width="27.7109375" style="3" customWidth="1"/>
    <col min="11" max="11" width="23.5703125" style="1" customWidth="1"/>
    <col min="12" max="12" width="9.140625" style="1"/>
    <col min="13" max="13" width="43.42578125" style="1" customWidth="1"/>
    <col min="14" max="14" width="21.85546875" style="1" bestFit="1" customWidth="1"/>
    <col min="15" max="16384" width="9.140625" style="1"/>
  </cols>
  <sheetData>
    <row r="1" spans="1:11" ht="30" customHeight="1" x14ac:dyDescent="0.3">
      <c r="A1" s="20" t="s">
        <v>0</v>
      </c>
      <c r="B1" s="20"/>
      <c r="C1" s="20"/>
      <c r="D1" s="20"/>
      <c r="E1" s="20"/>
      <c r="F1" s="18" t="s">
        <v>19</v>
      </c>
      <c r="G1" s="18"/>
      <c r="H1" s="18"/>
      <c r="I1" s="18"/>
      <c r="J1" s="18"/>
      <c r="K1" s="18"/>
    </row>
    <row r="2" spans="1:11" ht="132.75" customHeight="1" x14ac:dyDescent="0.3">
      <c r="A2" s="18" t="s">
        <v>1</v>
      </c>
      <c r="B2" s="18"/>
      <c r="C2" s="18"/>
      <c r="D2" s="18"/>
      <c r="E2" s="18"/>
      <c r="F2" s="18" t="s">
        <v>2</v>
      </c>
      <c r="G2" s="18"/>
      <c r="H2" s="18"/>
      <c r="I2" s="18"/>
      <c r="J2" s="18"/>
      <c r="K2" s="18"/>
    </row>
    <row r="3" spans="1:11" ht="21" customHeight="1" x14ac:dyDescent="0.3">
      <c r="A3" s="19" t="s">
        <v>3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54.75" customHeight="1" x14ac:dyDescent="0.3">
      <c r="A4" s="21" t="s">
        <v>4</v>
      </c>
      <c r="B4" s="21" t="s">
        <v>21</v>
      </c>
      <c r="C4" s="23" t="s">
        <v>5</v>
      </c>
      <c r="D4" s="24"/>
      <c r="E4" s="24"/>
      <c r="F4" s="25"/>
      <c r="G4" s="23" t="s">
        <v>6</v>
      </c>
      <c r="H4" s="24"/>
      <c r="I4" s="25"/>
      <c r="J4" s="23" t="s">
        <v>10</v>
      </c>
      <c r="K4" s="25"/>
    </row>
    <row r="5" spans="1:11" ht="114.75" x14ac:dyDescent="0.3">
      <c r="A5" s="22"/>
      <c r="B5" s="22"/>
      <c r="C5" s="5" t="s">
        <v>16</v>
      </c>
      <c r="D5" s="5" t="s">
        <v>15</v>
      </c>
      <c r="E5" s="5" t="s">
        <v>17</v>
      </c>
      <c r="F5" s="5" t="s">
        <v>18</v>
      </c>
      <c r="G5" s="4" t="s">
        <v>7</v>
      </c>
      <c r="H5" s="8" t="s">
        <v>8</v>
      </c>
      <c r="I5" s="8" t="s">
        <v>9</v>
      </c>
      <c r="J5" s="9" t="s">
        <v>11</v>
      </c>
      <c r="K5" s="8" t="s">
        <v>12</v>
      </c>
    </row>
    <row r="6" spans="1:11" ht="69.75" customHeight="1" x14ac:dyDescent="0.3">
      <c r="A6" s="14" t="s">
        <v>20</v>
      </c>
      <c r="B6" s="10" t="s">
        <v>22</v>
      </c>
      <c r="C6" s="6">
        <f>12199*5</f>
        <v>60995</v>
      </c>
      <c r="D6" s="6">
        <f>11990*5</f>
        <v>59950</v>
      </c>
      <c r="E6" s="6">
        <f>12590*5</f>
        <v>62950</v>
      </c>
      <c r="F6" s="6">
        <f>14999*5</f>
        <v>74995</v>
      </c>
      <c r="G6" s="7">
        <f>(C6+D6+E6+F6)/4</f>
        <v>64722.5</v>
      </c>
      <c r="H6" s="7">
        <f t="shared" ref="H6:H7" si="0">SQRT(VAR(C6:F6))</f>
        <v>6960.29</v>
      </c>
      <c r="I6" s="7">
        <f t="shared" ref="I6:I7" si="1">H6/G6*100</f>
        <v>10.75</v>
      </c>
      <c r="J6" s="7">
        <f t="shared" ref="J6:J7" si="2">SUM(C6:F6)/COLUMNS(C6:F6)</f>
        <v>64722.5</v>
      </c>
      <c r="K6" s="7">
        <f t="shared" ref="K6:K7" si="3">ROUND(J6,2)</f>
        <v>64722.5</v>
      </c>
    </row>
    <row r="7" spans="1:11" s="13" customFormat="1" ht="30" customHeight="1" x14ac:dyDescent="0.25">
      <c r="A7" s="15" t="s">
        <v>13</v>
      </c>
      <c r="B7" s="15"/>
      <c r="C7" s="11">
        <f>SUM(C6:C6)</f>
        <v>60995</v>
      </c>
      <c r="D7" s="11">
        <f>SUM(D6:D6)</f>
        <v>59950</v>
      </c>
      <c r="E7" s="11">
        <f>SUM(E6:E6)</f>
        <v>62950</v>
      </c>
      <c r="F7" s="11">
        <f>SUM(F6:F6)</f>
        <v>74995</v>
      </c>
      <c r="G7" s="12">
        <f>(C7+D7+E7+F7)/4</f>
        <v>64722.5</v>
      </c>
      <c r="H7" s="12">
        <f t="shared" si="0"/>
        <v>6960.29</v>
      </c>
      <c r="I7" s="12">
        <f t="shared" si="1"/>
        <v>10.75</v>
      </c>
      <c r="J7" s="12">
        <f t="shared" si="2"/>
        <v>64722.5</v>
      </c>
      <c r="K7" s="12">
        <f t="shared" si="3"/>
        <v>64722.5</v>
      </c>
    </row>
    <row r="8" spans="1:11" ht="74.25" customHeight="1" x14ac:dyDescent="0.3">
      <c r="A8" s="16" t="s">
        <v>14</v>
      </c>
      <c r="B8" s="16"/>
      <c r="C8" s="16"/>
      <c r="D8" s="16"/>
      <c r="E8" s="17"/>
      <c r="F8" s="17"/>
      <c r="G8" s="17"/>
      <c r="H8" s="17"/>
      <c r="I8" s="17"/>
      <c r="J8" s="17"/>
      <c r="K8" s="17"/>
    </row>
  </sheetData>
  <mergeCells count="12">
    <mergeCell ref="A7:B7"/>
    <mergeCell ref="A8:K8"/>
    <mergeCell ref="F2:K2"/>
    <mergeCell ref="F1:K1"/>
    <mergeCell ref="A3:K3"/>
    <mergeCell ref="A2:E2"/>
    <mergeCell ref="A1:E1"/>
    <mergeCell ref="A4:A5"/>
    <mergeCell ref="B4:B5"/>
    <mergeCell ref="C4:F4"/>
    <mergeCell ref="G4:I4"/>
    <mergeCell ref="J4:K4"/>
  </mergeCells>
  <pageMargins left="0.25" right="0.25" top="0.75" bottom="0.75" header="0.3" footer="0.3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 Сергей Юрьевич</dc:creator>
  <cp:lastModifiedBy>Воробьев Евгений Евгеньевич</cp:lastModifiedBy>
  <cp:lastPrinted>2025-12-05T12:24:05Z</cp:lastPrinted>
  <dcterms:created xsi:type="dcterms:W3CDTF">2019-06-27T13:17:48Z</dcterms:created>
  <dcterms:modified xsi:type="dcterms:W3CDTF">2026-02-10T14:36:07Z</dcterms:modified>
</cp:coreProperties>
</file>