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r2016\Госконтракты (инет)\_ГОСКОНТРАКТЫ\2026\ЕАТ\Двери уличные\"/>
    </mc:Choice>
  </mc:AlternateContent>
  <bookViews>
    <workbookView xWindow="0" yWindow="0" windowWidth="28800" windowHeight="11730"/>
  </bookViews>
  <sheets>
    <sheet name="Лист1" sheetId="1" r:id="rId1"/>
    <sheet name="Лист2" sheetId="2" r:id="rId2"/>
  </sheets>
  <definedNames>
    <definedName name="_xlnm.Print_Area" localSheetId="0">Лист1!$A$1:$M$21</definedName>
  </definedNames>
  <calcPr calcId="162913" refMode="R1C1"/>
</workbook>
</file>

<file path=xl/calcChain.xml><?xml version="1.0" encoding="utf-8"?>
<calcChain xmlns="http://schemas.openxmlformats.org/spreadsheetml/2006/main">
  <c r="L13" i="1" l="1"/>
  <c r="M13" i="1" s="1"/>
  <c r="L19" i="2"/>
  <c r="J19" i="2" s="1"/>
  <c r="K19" i="2" s="1"/>
  <c r="J13" i="1" l="1"/>
  <c r="K13" i="1" s="1"/>
  <c r="M19" i="2"/>
</calcChain>
</file>

<file path=xl/sharedStrings.xml><?xml version="1.0" encoding="utf-8"?>
<sst xmlns="http://schemas.openxmlformats.org/spreadsheetml/2006/main" count="39" uniqueCount="37">
  <si>
    <t>Используемый метод определения НМЦК 
с обоснованием: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</si>
  <si>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</si>
  <si>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№</t>
  </si>
  <si>
    <t>ОКПД2/КТРУ</t>
  </si>
  <si>
    <t>Единица измерения</t>
  </si>
  <si>
    <t>Поставщик 1</t>
  </si>
  <si>
    <t>Поставщик 2</t>
  </si>
  <si>
    <t>Поставщик 3</t>
  </si>
  <si>
    <t>Среднеквадр. отклонение</t>
  </si>
  <si>
    <t>Коэффициент вариации (%)</t>
  </si>
  <si>
    <t>НМЦК (руб)</t>
  </si>
  <si>
    <t>Цена (руб.)</t>
  </si>
  <si>
    <t>Итого:</t>
  </si>
  <si>
    <t>Средняя цена (руб.)</t>
  </si>
  <si>
    <t>Основные характеристики объекта закупки</t>
  </si>
  <si>
    <t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</t>
  </si>
  <si>
    <t>Наименование объекта закупки</t>
  </si>
  <si>
    <t>(должность,звание)</t>
  </si>
  <si>
    <t>(подпись/расшифровка подписи)</t>
  </si>
  <si>
    <t>Наименование товара, работы, услуги</t>
  </si>
  <si>
    <t>Кол-во (объем)</t>
  </si>
  <si>
    <t xml:space="preserve"> Обоснование начальной (максимальной) цены контракта проводилось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 (далее по тексту - Закон 44-ФЗ) и приказом Министерства экономического развития Российской Федерации от 2 октября 2013 № 567 «Об утверждении методических рекомендаций (далее - рекомендации) по применению методов определения начальной (максимальной) цены контракта, цены контракта, заключаемого с единственным исполнителем» (далее по тексту - рекомендации).</t>
  </si>
  <si>
    <t xml:space="preserve">Метод сопоставимых рыночных цен (анализа рынка) в соответствии с ч.6 ст.22 Закона № 44-ФЗ. В целях получения ценовой информации в отношении товара, работы, услуги для определения НМЦК направлены запросы о предоставлении ценовой информации не менее пяти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 (в частности, опубликована в печати, размещена на сайтах в сети "Интернет"), имевшим в течение последних трех лет, предшествующих определению НМЦК, опыт выполнения аналогичных контрактов, заключенных с заказчиком и (или) другими заказчиками без применения к поставщику (подрядчику, исполнителю) неустоек (штрафов, пеней) в связи с неисполнением или ненадлежащим исполнением обязательств, предусмотренных соответствующим контрактом; осуществлен сбор и анализ общедоступной ценовой информации.
</t>
  </si>
  <si>
    <t>Штука (шт.)</t>
  </si>
  <si>
    <t>Инициатор:</t>
  </si>
  <si>
    <t>См. описание объекта закупки</t>
  </si>
  <si>
    <t>Приложение к рапорту</t>
  </si>
  <si>
    <t>Поставка дверей входных (стальные) с терморазрывом и коробкой (закупка товаров, работ, услуг в целях капитального ремонта государственного (муниципального) имущества)</t>
  </si>
  <si>
    <t>25.12.10.000-00000001</t>
  </si>
  <si>
    <t>Значение коэффициента не превышает 33 %. На основании проведенного анализа рынка и расчетов, НМЦК составляет: 74780 (семьдесят четыре тысячи семьсот восемьдесят) рублей 00 копеек</t>
  </si>
  <si>
    <t>Сверла прочие, не включенные в другие группировки</t>
  </si>
  <si>
    <t>25.73.40.119</t>
  </si>
  <si>
    <t>шт.</t>
  </si>
  <si>
    <t>Дверь стальная (входная) с терморазрывом и коробкой 2050*960, правая, с замком</t>
  </si>
  <si>
    <t>Дата подготовки обоснования НМЦК:   03.07.2026</t>
  </si>
  <si>
    <t>Заместитель начальника учреждения                                                                                   подполковник внутренней службы</t>
  </si>
  <si>
    <t>/Д.А. Ларченко/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</si>
</sst>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9"/>
      <color indexed="8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Alignment="0"/>
    <xf numFmtId="0" fontId="1" fillId="0" borderId="0" applyAlignment="0"/>
  </cellStyleXfs>
  <cellXfs count="65">
    <xf numFmtId="0" fontId="0" fillId="0" borderId="5" xfId="0" applyBorder="1"/>
    <xf numFmtId="0" fontId="0" fillId="0" borderId="0" xfId="0" applyFont="1"/>
    <xf numFmtId="2" fontId="0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2" fontId="5" fillId="4" borderId="4" xfId="1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2" fontId="9" fillId="0" borderId="0" xfId="0" applyNumberFormat="1" applyFont="1"/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top" wrapText="1"/>
    </xf>
    <xf numFmtId="2" fontId="9" fillId="0" borderId="1" xfId="0" applyNumberFormat="1" applyFont="1" applyBorder="1"/>
    <xf numFmtId="2" fontId="9" fillId="0" borderId="0" xfId="0" applyNumberFormat="1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8" fillId="3" borderId="4" xfId="0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2" fontId="10" fillId="3" borderId="4" xfId="1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3" fillId="0" borderId="4" xfId="1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9</xdr:row>
      <xdr:rowOff>274320</xdr:rowOff>
    </xdr:from>
    <xdr:to>
      <xdr:col>1</xdr:col>
      <xdr:colOff>708660</xdr:colOff>
      <xdr:row>9</xdr:row>
      <xdr:rowOff>762000</xdr:rowOff>
    </xdr:to>
    <xdr:pic>
      <xdr:nvPicPr>
        <xdr:cNvPr id="2" name="Изображение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167640</xdr:colOff>
      <xdr:row>11</xdr:row>
      <xdr:rowOff>99060</xdr:rowOff>
    </xdr:from>
    <xdr:to>
      <xdr:col>12</xdr:col>
      <xdr:colOff>1424940</xdr:colOff>
      <xdr:row>11</xdr:row>
      <xdr:rowOff>594360</xdr:rowOff>
    </xdr:to>
    <xdr:pic>
      <xdr:nvPicPr>
        <xdr:cNvPr id="3" name="Изображение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6060" y="4930140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175260</xdr:colOff>
      <xdr:row>11</xdr:row>
      <xdr:rowOff>205740</xdr:rowOff>
    </xdr:from>
    <xdr:to>
      <xdr:col>10</xdr:col>
      <xdr:colOff>929640</xdr:colOff>
      <xdr:row>11</xdr:row>
      <xdr:rowOff>601980</xdr:rowOff>
    </xdr:to>
    <xdr:pic>
      <xdr:nvPicPr>
        <xdr:cNvPr id="4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4880" y="5036820"/>
          <a:ext cx="7543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11</xdr:row>
      <xdr:rowOff>182880</xdr:rowOff>
    </xdr:from>
    <xdr:to>
      <xdr:col>9</xdr:col>
      <xdr:colOff>1021080</xdr:colOff>
      <xdr:row>11</xdr:row>
      <xdr:rowOff>632460</xdr:rowOff>
    </xdr:to>
    <xdr:pic>
      <xdr:nvPicPr>
        <xdr:cNvPr id="5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720" y="5013960"/>
          <a:ext cx="8686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2"/>
  <sheetViews>
    <sheetView tabSelected="1" view="pageBreakPreview" zoomScaleSheetLayoutView="100" workbookViewId="0">
      <selection activeCell="C8" sqref="C8:M8"/>
    </sheetView>
  </sheetViews>
  <sheetFormatPr defaultColWidth="9.140625" defaultRowHeight="15" x14ac:dyDescent="0.25"/>
  <cols>
    <col min="1" max="1" width="7.85546875" style="1" customWidth="1"/>
    <col min="2" max="2" width="20.85546875" style="1" customWidth="1"/>
    <col min="3" max="4" width="17.85546875" style="1" customWidth="1"/>
    <col min="5" max="5" width="14.85546875" style="1" customWidth="1"/>
    <col min="6" max="6" width="11.28515625" style="1" customWidth="1"/>
    <col min="7" max="7" width="17.42578125" style="1" customWidth="1"/>
    <col min="8" max="9" width="17.42578125" style="2" customWidth="1"/>
    <col min="10" max="10" width="18.28515625" style="3" customWidth="1"/>
    <col min="11" max="11" width="18" style="3" customWidth="1"/>
    <col min="12" max="12" width="13.140625" style="2" customWidth="1"/>
    <col min="13" max="14" width="26.42578125" style="2" customWidth="1"/>
    <col min="15" max="15" width="18.42578125" style="1" customWidth="1"/>
    <col min="16" max="255" width="9.140625" style="1"/>
  </cols>
  <sheetData>
    <row r="1" spans="1:255" x14ac:dyDescent="0.25">
      <c r="A1" s="17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255" ht="15.7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255" ht="32.25" customHeight="1" x14ac:dyDescent="0.25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15.75" x14ac:dyDescent="0.25">
      <c r="A4" s="20"/>
      <c r="B4" s="20"/>
      <c r="C4" s="20"/>
      <c r="D4" s="20"/>
      <c r="E4" s="20"/>
      <c r="F4" s="20"/>
      <c r="G4" s="20"/>
      <c r="H4" s="21"/>
      <c r="I4" s="21"/>
      <c r="J4" s="22"/>
      <c r="K4" s="22"/>
      <c r="L4" s="21"/>
      <c r="M4" s="21"/>
      <c r="N4"/>
      <c r="O4"/>
    </row>
    <row r="5" spans="1:255" ht="47.25" customHeight="1" x14ac:dyDescent="0.25">
      <c r="A5" s="23" t="s">
        <v>21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/>
      <c r="O5"/>
    </row>
    <row r="6" spans="1:255" ht="15.75" x14ac:dyDescent="0.25">
      <c r="A6" s="20"/>
      <c r="B6" s="20"/>
      <c r="C6" s="20"/>
      <c r="D6" s="20"/>
      <c r="E6" s="20"/>
      <c r="F6" s="20"/>
      <c r="G6" s="21"/>
      <c r="H6" s="21"/>
      <c r="I6" s="22"/>
      <c r="J6" s="22"/>
      <c r="K6" s="24"/>
      <c r="L6" s="25"/>
      <c r="M6" s="25"/>
      <c r="N6" s="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ht="33" customHeight="1" x14ac:dyDescent="0.25">
      <c r="A7" s="26" t="s">
        <v>16</v>
      </c>
      <c r="B7" s="26"/>
      <c r="C7" s="27" t="s">
        <v>27</v>
      </c>
      <c r="D7" s="28"/>
      <c r="E7" s="28"/>
      <c r="F7" s="28"/>
      <c r="G7" s="28"/>
      <c r="H7" s="28"/>
      <c r="I7" s="28"/>
      <c r="J7" s="28"/>
      <c r="K7" s="28"/>
      <c r="L7" s="28"/>
      <c r="M7" s="29"/>
      <c r="N7" s="1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35.25" customHeight="1" x14ac:dyDescent="0.25">
      <c r="A8" s="26" t="s">
        <v>14</v>
      </c>
      <c r="B8" s="26"/>
      <c r="C8" s="30" t="s">
        <v>25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99.75" customHeight="1" x14ac:dyDescent="0.25">
      <c r="A9" s="26" t="s">
        <v>0</v>
      </c>
      <c r="B9" s="26"/>
      <c r="C9" s="31" t="s">
        <v>22</v>
      </c>
      <c r="D9" s="32"/>
      <c r="E9" s="32"/>
      <c r="F9" s="32"/>
      <c r="G9" s="32"/>
      <c r="H9" s="32"/>
      <c r="I9" s="32"/>
      <c r="J9" s="32"/>
      <c r="K9" s="32"/>
      <c r="L9" s="32"/>
      <c r="M9" s="33"/>
      <c r="N9" s="1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150.75" customHeight="1" x14ac:dyDescent="0.25">
      <c r="A10" s="30" t="s">
        <v>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1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57" customHeight="1" x14ac:dyDescent="0.25">
      <c r="A11" s="34" t="s">
        <v>2</v>
      </c>
      <c r="B11" s="34" t="s">
        <v>19</v>
      </c>
      <c r="C11" s="34"/>
      <c r="D11" s="35" t="s">
        <v>3</v>
      </c>
      <c r="E11" s="34" t="s">
        <v>4</v>
      </c>
      <c r="F11" s="36" t="s">
        <v>20</v>
      </c>
      <c r="G11" s="37" t="s">
        <v>5</v>
      </c>
      <c r="H11" s="37" t="s">
        <v>6</v>
      </c>
      <c r="I11" s="37" t="s">
        <v>7</v>
      </c>
      <c r="J11" s="38" t="s">
        <v>8</v>
      </c>
      <c r="K11" s="38" t="s">
        <v>9</v>
      </c>
      <c r="L11" s="39" t="s">
        <v>13</v>
      </c>
      <c r="M11" s="40" t="s">
        <v>10</v>
      </c>
      <c r="N11" s="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58.15" customHeight="1" x14ac:dyDescent="0.25">
      <c r="A12" s="34"/>
      <c r="B12" s="34"/>
      <c r="C12" s="34"/>
      <c r="D12" s="35"/>
      <c r="E12" s="34"/>
      <c r="F12" s="41"/>
      <c r="G12" s="39" t="s">
        <v>11</v>
      </c>
      <c r="H12" s="39" t="s">
        <v>11</v>
      </c>
      <c r="I12" s="39" t="s">
        <v>11</v>
      </c>
      <c r="J12" s="38"/>
      <c r="K12" s="38"/>
      <c r="L12" s="39"/>
      <c r="M12" s="40"/>
      <c r="N12" s="1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58.15" customHeight="1" x14ac:dyDescent="0.25">
      <c r="A13" s="42">
        <v>1</v>
      </c>
      <c r="B13" s="43" t="s">
        <v>33</v>
      </c>
      <c r="C13" s="44"/>
      <c r="D13" s="45" t="s">
        <v>28</v>
      </c>
      <c r="E13" s="42" t="s">
        <v>23</v>
      </c>
      <c r="F13" s="46">
        <v>2</v>
      </c>
      <c r="G13" s="47">
        <v>40800</v>
      </c>
      <c r="H13" s="47">
        <v>39000</v>
      </c>
      <c r="I13" s="47">
        <v>32370</v>
      </c>
      <c r="J13" s="48">
        <f>SQRT(((SUM((POWER(G13-L13,2)),(POWER(H13-L13,2)),(POWER(I13-L13,2)))/(COLUMNS(G13:I13)-1))))</f>
        <v>4439.6283628249785</v>
      </c>
      <c r="K13" s="48">
        <f>J13/L13*100</f>
        <v>11.873838894958487</v>
      </c>
      <c r="L13" s="49">
        <f>ROUND((G13+H13+I13)/3,2)</f>
        <v>37390</v>
      </c>
      <c r="M13" s="50">
        <f>F13*L13</f>
        <v>74780</v>
      </c>
      <c r="N13" s="1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15.6" customHeight="1" x14ac:dyDescent="0.25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3"/>
      <c r="L14" s="42" t="s">
        <v>12</v>
      </c>
      <c r="M14" s="37">
        <v>74780</v>
      </c>
      <c r="N14" s="1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34.5" customHeight="1" x14ac:dyDescent="0.25">
      <c r="A15" s="54" t="s">
        <v>29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1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21" customHeight="1" x14ac:dyDescent="0.25">
      <c r="A16" s="55" t="s">
        <v>34</v>
      </c>
      <c r="B16" s="55"/>
      <c r="C16" s="55"/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1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8.75" customHeight="1" x14ac:dyDescent="0.25">
      <c r="A17" s="57" t="s">
        <v>24</v>
      </c>
      <c r="B17" s="57"/>
      <c r="C17" s="57"/>
      <c r="D17" s="57"/>
      <c r="E17" s="56"/>
      <c r="F17" s="56"/>
      <c r="G17" s="56"/>
      <c r="H17" s="56"/>
      <c r="I17" s="56"/>
      <c r="J17" s="56"/>
      <c r="K17" s="56"/>
      <c r="L17" s="56"/>
      <c r="M17" s="56"/>
      <c r="N17" s="1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33" customHeight="1" x14ac:dyDescent="0.25">
      <c r="A18" s="58" t="s">
        <v>35</v>
      </c>
      <c r="B18" s="58"/>
      <c r="C18" s="58"/>
      <c r="D18" s="58"/>
      <c r="E18" s="56"/>
      <c r="F18" s="56"/>
      <c r="G18" s="56"/>
      <c r="H18" s="56"/>
      <c r="I18" s="56"/>
      <c r="J18" s="56"/>
      <c r="K18" s="56"/>
      <c r="L18" s="56"/>
      <c r="M18" s="56"/>
      <c r="N18" s="1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21" customHeight="1" x14ac:dyDescent="0.25">
      <c r="A19" s="59" t="s">
        <v>17</v>
      </c>
      <c r="B19" s="59"/>
      <c r="C19" s="59"/>
      <c r="D19" s="59"/>
      <c r="E19" s="56"/>
      <c r="F19" s="56"/>
      <c r="G19" s="56"/>
      <c r="H19" s="56"/>
      <c r="I19" s="56"/>
      <c r="J19" s="56"/>
      <c r="K19" s="56"/>
      <c r="L19" s="56"/>
      <c r="M19" s="56"/>
      <c r="N19" s="1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25.5" customHeight="1" x14ac:dyDescent="0.25">
      <c r="A20" s="60" t="s">
        <v>36</v>
      </c>
      <c r="B20" s="61"/>
      <c r="C20" s="61"/>
      <c r="D20" s="62"/>
      <c r="E20" s="56"/>
      <c r="F20" s="56"/>
      <c r="G20" s="56"/>
      <c r="H20" s="56"/>
      <c r="I20" s="56"/>
      <c r="J20" s="56"/>
      <c r="K20" s="56"/>
      <c r="L20" s="56"/>
      <c r="M20" s="56"/>
      <c r="N20" s="1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24.75" customHeight="1" x14ac:dyDescent="0.25">
      <c r="A21" s="63" t="s">
        <v>18</v>
      </c>
      <c r="B21" s="63"/>
      <c r="C21" s="63"/>
      <c r="D21" s="63"/>
      <c r="E21" s="64"/>
      <c r="F21" s="64"/>
      <c r="G21" s="64"/>
      <c r="H21" s="64"/>
      <c r="I21" s="64"/>
      <c r="J21" s="64"/>
      <c r="K21" s="64"/>
      <c r="L21" s="64"/>
      <c r="M21" s="64"/>
      <c r="N21" s="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0.75" hidden="1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14.45" customHeight="1" x14ac:dyDescent="0.25">
      <c r="A23" s="4"/>
      <c r="B23" s="4"/>
      <c r="G23" s="2"/>
      <c r="I23" s="5"/>
      <c r="J23" s="5"/>
      <c r="K23" s="2"/>
      <c r="N23" s="1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14.45" customHeight="1" x14ac:dyDescent="0.25">
      <c r="A24" s="4"/>
      <c r="B24" s="4"/>
      <c r="G24" s="2"/>
      <c r="I24" s="5"/>
      <c r="J24" s="5"/>
      <c r="K24" s="2"/>
      <c r="N24" s="1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14.45" customHeight="1" x14ac:dyDescent="0.25">
      <c r="A25" s="4"/>
      <c r="B25" s="4"/>
      <c r="G25" s="2"/>
      <c r="I25" s="5"/>
      <c r="J25" s="5"/>
      <c r="K25" s="2"/>
      <c r="N25" s="1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14.45" customHeight="1" x14ac:dyDescent="0.25">
      <c r="A26" s="4"/>
      <c r="B26" s="4"/>
      <c r="G26" s="2"/>
      <c r="I26" s="5"/>
      <c r="J26" s="5"/>
      <c r="K26" s="2"/>
      <c r="N26" s="1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14.45" customHeight="1" x14ac:dyDescent="0.25">
      <c r="A27" s="4"/>
      <c r="B27" s="4"/>
      <c r="G27" s="2"/>
      <c r="I27" s="5"/>
      <c r="J27" s="5"/>
      <c r="K27" s="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14.45" customHeight="1" x14ac:dyDescent="0.25">
      <c r="A28" s="4"/>
      <c r="B28" s="4"/>
      <c r="G28" s="2"/>
      <c r="I28" s="5"/>
      <c r="J28" s="5"/>
      <c r="K28" s="5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 ht="14.45" customHeight="1" x14ac:dyDescent="0.25">
      <c r="A29" s="4"/>
      <c r="B29" s="4"/>
      <c r="G29" s="2"/>
      <c r="I29" s="5"/>
      <c r="J29" s="5"/>
      <c r="K29" s="5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spans="1:255" ht="14.45" customHeight="1" x14ac:dyDescent="0.25">
      <c r="A30" s="4"/>
      <c r="B30" s="4"/>
      <c r="G30" s="2"/>
      <c r="I30" s="5"/>
      <c r="J30" s="5"/>
      <c r="K30" s="5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spans="1:255" ht="14.45" customHeight="1" x14ac:dyDescent="0.25">
      <c r="A31"/>
      <c r="B31" s="4"/>
      <c r="C31" s="4"/>
      <c r="J31" s="5"/>
      <c r="K31" s="5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spans="1:255" ht="14.45" customHeight="1" x14ac:dyDescent="0.25">
      <c r="A32"/>
      <c r="B32" s="4"/>
      <c r="C32" s="4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</sheetData>
  <mergeCells count="25">
    <mergeCell ref="A22:M22"/>
    <mergeCell ref="A7:B7"/>
    <mergeCell ref="C7:M7"/>
    <mergeCell ref="A8:B8"/>
    <mergeCell ref="C8:M8"/>
    <mergeCell ref="A11:A12"/>
    <mergeCell ref="B11:C12"/>
    <mergeCell ref="A15:M15"/>
    <mergeCell ref="A16:D16"/>
    <mergeCell ref="A17:D17"/>
    <mergeCell ref="A18:D18"/>
    <mergeCell ref="A19:D19"/>
    <mergeCell ref="A20:D20"/>
    <mergeCell ref="A1:M2"/>
    <mergeCell ref="A5:M5"/>
    <mergeCell ref="A21:D21"/>
    <mergeCell ref="F11:F12"/>
    <mergeCell ref="D11:D12"/>
    <mergeCell ref="A3:M3"/>
    <mergeCell ref="A9:B9"/>
    <mergeCell ref="C9:M9"/>
    <mergeCell ref="A10:M10"/>
    <mergeCell ref="B13:C13"/>
    <mergeCell ref="E11:E12"/>
    <mergeCell ref="A14:K14"/>
  </mergeCells>
  <pageMargins left="0.11811023622047245" right="0.11811023622047245" top="0.19685039370078741" bottom="0.15748031496062992" header="0.31496062992125984" footer="0.31496062992125984"/>
  <pageSetup paperSize="9" scale="66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M19"/>
  <sheetViews>
    <sheetView workbookViewId="0">
      <selection activeCell="J19" sqref="J19:M19"/>
    </sheetView>
  </sheetViews>
  <sheetFormatPr defaultRowHeight="15" x14ac:dyDescent="0.25"/>
  <sheetData>
    <row r="19" spans="1:13" ht="24" x14ac:dyDescent="0.25">
      <c r="A19" s="7">
        <v>1</v>
      </c>
      <c r="B19" s="8" t="s">
        <v>30</v>
      </c>
      <c r="C19" s="9"/>
      <c r="D19" s="10" t="s">
        <v>31</v>
      </c>
      <c r="E19" s="11" t="s">
        <v>32</v>
      </c>
      <c r="F19" s="12">
        <v>5</v>
      </c>
      <c r="G19" s="13">
        <v>1235</v>
      </c>
      <c r="H19" s="13">
        <v>1278</v>
      </c>
      <c r="I19" s="13">
        <v>1297</v>
      </c>
      <c r="J19" s="14">
        <f>SQRT(((SUM((POWER(G19-L19,2)),(POWER(H19-L19,2)),(POWER(I19-L19,2)))/(COLUMNS(G19:I19)-1))))</f>
        <v>31.76476034853718</v>
      </c>
      <c r="K19" s="14">
        <f>J19/L19*100</f>
        <v>2.5011622321682818</v>
      </c>
      <c r="L19" s="15">
        <f>ROUND((G19+H19+I19)/3,2)</f>
        <v>1270</v>
      </c>
      <c r="M19" s="16">
        <f>F19*L19</f>
        <v>6350</v>
      </c>
    </row>
  </sheetData>
  <mergeCells count="1"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Соломенникова Наталия</cp:lastModifiedBy>
  <cp:lastPrinted>2026-05-28T10:34:31Z</cp:lastPrinted>
  <dcterms:created xsi:type="dcterms:W3CDTF">2020-11-24T08:13:39Z</dcterms:created>
  <dcterms:modified xsi:type="dcterms:W3CDTF">2026-07-03T07:48:52Z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