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4000" windowHeight="9735"/>
  </bookViews>
  <sheets>
    <sheet name="Расчет цены" sheetId="2" r:id="rId1"/>
  </sheets>
  <calcPr calcId="125725" refMode="R1C1"/>
</workbook>
</file>

<file path=xl/calcChain.xml><?xml version="1.0" encoding="utf-8"?>
<calcChain xmlns="http://schemas.openxmlformats.org/spreadsheetml/2006/main">
  <c r="G6" i="2"/>
  <c r="F6"/>
  <c r="E6"/>
  <c r="L5"/>
  <c r="M5" s="1"/>
  <c r="N5" s="1"/>
  <c r="O5" s="1"/>
  <c r="I5"/>
  <c r="J5" s="1"/>
  <c r="K5" s="1"/>
  <c r="L4"/>
  <c r="M4" s="1"/>
  <c r="N4" s="1"/>
  <c r="O4" s="1"/>
  <c r="I4"/>
  <c r="J4" s="1"/>
  <c r="K4" s="1"/>
  <c r="N7" l="1"/>
  <c r="L6"/>
</calcChain>
</file>

<file path=xl/sharedStrings.xml><?xml version="1.0" encoding="utf-8"?>
<sst xmlns="http://schemas.openxmlformats.org/spreadsheetml/2006/main" count="32" uniqueCount="31">
  <si>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</si>
  <si>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</si>
  <si>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</si>
  <si>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</si>
  <si>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</si>
  <si>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</si>
  <si>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</si>
  <si>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</si>
  <si>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</si>
  <si>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</si>
  <si>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</si>
  <si>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</si>
  <si>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</si>
  <si>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</si>
  <si>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</si>
  <si>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</si>
  <si>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</si>
  <si>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</si>
  <si>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</si>
  <si>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</si>
  <si>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</si>
  <si>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Поставщик №1</t>
  </si>
  <si>
    <t>Поставщик №2</t>
  </si>
  <si>
    <t>Поставщик №3</t>
  </si>
  <si>
    <t>Начальник ОКБиХО ФКУ БМТиВС</t>
  </si>
  <si>
    <t>майор внутренней службы</t>
  </si>
  <si>
    <t>А.В. Козлов</t>
  </si>
  <si>
    <t xml:space="preserve">Светильник светодиодный ДПО 4004 18Вт 4000К IP54 круг 
бел. IEK LDPO0-4004-18-4000-K01
</t>
  </si>
  <si>
    <t xml:space="preserve">Пост кноп. ПКЕ-222/3 "Пуск-Стоп" 2 черн. 1 красн. 
Электродеталь ПКЕ-222/3.2Ч.1К
</t>
  </si>
  <si>
    <t>шт</t>
  </si>
  <si>
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 2 с суммой 2633,8 руб.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</si>
</sst>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3"/>
      <color theme="1"/>
      <name val="XO Thames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65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2" fillId="0" borderId="6" xfId="0" applyFont="1" applyBorder="1"/>
    <xf numFmtId="0" fontId="11" fillId="0" borderId="1" xfId="0" applyFont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1" fillId="0" borderId="2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6"/>
  <sheetViews>
    <sheetView tabSelected="1" zoomScale="85" zoomScaleNormal="85" workbookViewId="0">
      <selection activeCell="A11" sqref="A11"/>
    </sheetView>
  </sheetViews>
  <sheetFormatPr defaultRowHeight="12.75"/>
  <cols>
    <col min="1" max="1" width="6.28515625" style="1" customWidth="1"/>
    <col min="2" max="2" width="66.42578125" style="1" customWidth="1"/>
    <col min="3" max="3" width="6.42578125" style="1" customWidth="1"/>
    <col min="4" max="4" width="7.7109375" style="1" customWidth="1"/>
    <col min="5" max="5" width="18.28515625" style="1" customWidth="1"/>
    <col min="6" max="6" width="18.140625" style="1" customWidth="1"/>
    <col min="7" max="7" width="17.7109375" style="1" customWidth="1"/>
    <col min="8" max="8" width="9.140625" style="1" hidden="1" customWidth="1"/>
    <col min="9" max="9" width="15.5703125" style="1" customWidth="1"/>
    <col min="10" max="10" width="15.42578125" style="1" customWidth="1"/>
    <col min="11" max="11" width="16.28515625" style="1" customWidth="1"/>
    <col min="12" max="12" width="35.28515625" style="1" customWidth="1"/>
    <col min="13" max="13" width="13.140625" style="1" customWidth="1"/>
    <col min="14" max="15" width="12.140625" style="1" customWidth="1"/>
    <col min="16" max="16384" width="9.140625" style="1"/>
  </cols>
  <sheetData>
    <row r="1" spans="1:30" ht="39" customHeight="1">
      <c r="A1" s="34" t="s">
        <v>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59.25" customHeight="1">
      <c r="A2" s="37" t="s">
        <v>0</v>
      </c>
      <c r="B2" s="37" t="s">
        <v>2</v>
      </c>
      <c r="C2" s="37" t="s">
        <v>1</v>
      </c>
      <c r="D2" s="37" t="s">
        <v>3</v>
      </c>
      <c r="E2" s="42" t="s">
        <v>4</v>
      </c>
      <c r="F2" s="42"/>
      <c r="G2" s="42"/>
      <c r="H2" s="3"/>
      <c r="I2" s="39" t="s">
        <v>14</v>
      </c>
      <c r="J2" s="39"/>
      <c r="K2" s="39"/>
      <c r="L2" s="40" t="s">
        <v>9</v>
      </c>
      <c r="M2" s="41"/>
      <c r="N2" s="41"/>
      <c r="O2" s="41"/>
    </row>
    <row r="3" spans="1:30" ht="225" customHeight="1">
      <c r="A3" s="37"/>
      <c r="B3" s="37"/>
      <c r="C3" s="38"/>
      <c r="D3" s="38"/>
      <c r="E3" s="20" t="s">
        <v>21</v>
      </c>
      <c r="F3" s="20" t="s">
        <v>22</v>
      </c>
      <c r="G3" s="20" t="s">
        <v>23</v>
      </c>
      <c r="H3" s="4" t="s">
        <v>7</v>
      </c>
      <c r="I3" s="19" t="s">
        <v>6</v>
      </c>
      <c r="J3" s="4" t="s">
        <v>5</v>
      </c>
      <c r="K3" s="5" t="s">
        <v>16</v>
      </c>
      <c r="L3" s="6" t="s">
        <v>17</v>
      </c>
      <c r="M3" s="7" t="s">
        <v>11</v>
      </c>
      <c r="N3" s="7" t="s">
        <v>12</v>
      </c>
      <c r="O3" s="7" t="s">
        <v>13</v>
      </c>
    </row>
    <row r="4" spans="1:30" s="14" customFormat="1" ht="59.25" customHeight="1">
      <c r="A4" s="23">
        <v>1</v>
      </c>
      <c r="B4" s="27" t="s">
        <v>27</v>
      </c>
      <c r="C4" s="21" t="s">
        <v>29</v>
      </c>
      <c r="D4" s="16">
        <v>2</v>
      </c>
      <c r="E4" s="28">
        <v>1209</v>
      </c>
      <c r="F4" s="18">
        <v>1088.9000000000001</v>
      </c>
      <c r="G4" s="18">
        <v>1165.5</v>
      </c>
      <c r="H4" s="8"/>
      <c r="I4" s="9">
        <f t="shared" ref="I4" si="0">AVERAGE(E4:G4)</f>
        <v>1154.4666666666667</v>
      </c>
      <c r="J4" s="15">
        <f t="shared" ref="J4" si="1">SQRT(((SUM((POWER(G4-I4,2)),(POWER(F4-I4,2)),(POWER(E4-I4,2)))/(COLUMNS(E4:G4)-1))))</f>
        <v>60.80545479916524</v>
      </c>
      <c r="K4" s="10">
        <f t="shared" ref="K4" si="2">J4/I4*100</f>
        <v>5.2669736212246843</v>
      </c>
      <c r="L4" s="11">
        <f>((D4/3)*(SUM(E4:G4)))</f>
        <v>2308.9333333333334</v>
      </c>
      <c r="M4" s="12">
        <f t="shared" ref="M4" si="3">L4/D4</f>
        <v>1154.4666666666667</v>
      </c>
      <c r="N4" s="13">
        <f t="shared" ref="N4" si="4">ROUNDDOWN(M4,2)</f>
        <v>1154.46</v>
      </c>
      <c r="O4" s="11">
        <f t="shared" ref="O4" si="5">N4*D4</f>
        <v>2308.92</v>
      </c>
    </row>
    <row r="5" spans="1:30" s="14" customFormat="1" ht="38.25" customHeight="1">
      <c r="A5" s="29">
        <v>2</v>
      </c>
      <c r="B5" s="27" t="s">
        <v>28</v>
      </c>
      <c r="C5" s="21" t="s">
        <v>29</v>
      </c>
      <c r="D5" s="16">
        <v>1</v>
      </c>
      <c r="E5" s="28">
        <v>502</v>
      </c>
      <c r="F5" s="18">
        <v>456</v>
      </c>
      <c r="G5" s="18">
        <v>492.5</v>
      </c>
      <c r="H5" s="8"/>
      <c r="I5" s="9">
        <f t="shared" ref="I5" si="6">AVERAGE(E5:G5)</f>
        <v>483.5</v>
      </c>
      <c r="J5" s="15">
        <f t="shared" ref="J5" si="7">SQRT(((SUM((POWER(G5-I5,2)),(POWER(F5-I5,2)),(POWER(E5-I5,2)))/(COLUMNS(E5:G5)-1))))</f>
        <v>24.284768889161782</v>
      </c>
      <c r="K5" s="10">
        <f t="shared" ref="K5" si="8">J5/I5*100</f>
        <v>5.0227029760417343</v>
      </c>
      <c r="L5" s="11">
        <f>((D5/3)*(SUM(E5:G5)))</f>
        <v>483.5</v>
      </c>
      <c r="M5" s="12">
        <f t="shared" ref="M5" si="9">L5/D5</f>
        <v>483.5</v>
      </c>
      <c r="N5" s="13">
        <f t="shared" ref="N5" si="10">ROUNDDOWN(M5,2)</f>
        <v>483.5</v>
      </c>
      <c r="O5" s="11">
        <f t="shared" ref="O5" si="11">N5*D5</f>
        <v>483.5</v>
      </c>
    </row>
    <row r="6" spans="1:30" s="14" customFormat="1" ht="15.75" customHeight="1">
      <c r="A6" s="43" t="s">
        <v>19</v>
      </c>
      <c r="B6" s="43"/>
      <c r="C6" s="43"/>
      <c r="D6" s="43"/>
      <c r="E6" s="18">
        <f>D4*E4+D5*E5</f>
        <v>2920</v>
      </c>
      <c r="F6" s="18">
        <f>D4*F4+D5*F5</f>
        <v>2633.8</v>
      </c>
      <c r="G6" s="18">
        <f>D4*G4+D5*G5</f>
        <v>2823.5</v>
      </c>
      <c r="H6" s="8"/>
      <c r="I6" s="9"/>
      <c r="J6" s="10"/>
      <c r="K6" s="10"/>
      <c r="L6" s="11">
        <f>SUM(L4:L5)</f>
        <v>2792.4333333333334</v>
      </c>
      <c r="M6" s="12"/>
      <c r="N6" s="13"/>
      <c r="O6" s="11"/>
    </row>
    <row r="7" spans="1:30" ht="21" customHeight="1" thickBot="1">
      <c r="A7" s="45" t="s">
        <v>18</v>
      </c>
      <c r="B7" s="46"/>
      <c r="C7" s="46"/>
      <c r="D7" s="46"/>
      <c r="E7" s="46"/>
      <c r="F7" s="46"/>
      <c r="G7" s="46"/>
      <c r="H7" s="24"/>
      <c r="I7" s="24"/>
      <c r="J7" s="24"/>
      <c r="K7" s="24"/>
      <c r="L7" s="25"/>
      <c r="M7" s="26"/>
      <c r="N7" s="35">
        <f>SUM(O4:O5)</f>
        <v>2792.42</v>
      </c>
      <c r="O7" s="36"/>
      <c r="Q7" s="17"/>
    </row>
    <row r="8" spans="1:30" ht="36" customHeight="1">
      <c r="A8" s="47" t="s">
        <v>10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</row>
    <row r="9" spans="1:30" ht="15" customHeight="1">
      <c r="A9" s="1" t="s">
        <v>15</v>
      </c>
    </row>
    <row r="10" spans="1:30" ht="52.5" customHeight="1">
      <c r="A10" s="44" t="s">
        <v>30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30" ht="16.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</row>
    <row r="12" spans="1:30" ht="15.75">
      <c r="A12" s="32" t="s">
        <v>24</v>
      </c>
      <c r="B12" s="32"/>
    </row>
    <row r="13" spans="1:30" ht="15.75">
      <c r="A13" s="32" t="s">
        <v>20</v>
      </c>
      <c r="B13" s="32"/>
    </row>
    <row r="14" spans="1:30" ht="15.75">
      <c r="A14" s="32" t="s">
        <v>25</v>
      </c>
      <c r="B14" s="32"/>
      <c r="N14" s="33" t="s">
        <v>26</v>
      </c>
      <c r="O14" s="33"/>
    </row>
    <row r="16" spans="1:30" ht="15.75">
      <c r="A16" s="30">
        <v>46168</v>
      </c>
      <c r="B16" s="31"/>
    </row>
  </sheetData>
  <mergeCells count="18">
    <mergeCell ref="A10:O10"/>
    <mergeCell ref="A7:G7"/>
    <mergeCell ref="A8:L8"/>
    <mergeCell ref="A2:A3"/>
    <mergeCell ref="B2:B3"/>
    <mergeCell ref="A1:O1"/>
    <mergeCell ref="N7:O7"/>
    <mergeCell ref="C2:C3"/>
    <mergeCell ref="D2:D3"/>
    <mergeCell ref="I2:K2"/>
    <mergeCell ref="L2:O2"/>
    <mergeCell ref="E2:G2"/>
    <mergeCell ref="A6:D6"/>
    <mergeCell ref="A16:B16"/>
    <mergeCell ref="A12:B12"/>
    <mergeCell ref="A13:B13"/>
    <mergeCell ref="A14:B14"/>
    <mergeCell ref="N14:O14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kozlov.a.v</cp:lastModifiedBy>
  <cp:lastPrinted>2023-09-05T06:59:22Z</cp:lastPrinted>
  <dcterms:created xsi:type="dcterms:W3CDTF">2014-01-15T18:15:09Z</dcterms:created>
  <dcterms:modified xsi:type="dcterms:W3CDTF">2026-05-26T14:07:19Z</dcterms:modified>
</cp:coreProperties>
</file>