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O\"/>
    </mc:Choice>
  </mc:AlternateContent>
  <xr:revisionPtr revIDLastSave="0" documentId="13_ncr:1_{D687916C-1887-4FD5-B624-707C649C0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" i="1" l="1"/>
  <c r="AB6" i="1"/>
  <c r="AA6" i="1"/>
  <c r="Z6" i="1"/>
  <c r="O6" i="1" l="1"/>
  <c r="L6" i="1"/>
  <c r="K6" i="1"/>
  <c r="I6" i="1"/>
  <c r="P6" i="1"/>
  <c r="J6" i="1"/>
  <c r="H6" i="1"/>
  <c r="AC7" i="1" l="1"/>
  <c r="M6" i="1"/>
  <c r="N6" i="1" l="1"/>
</calcChain>
</file>

<file path=xl/sharedStrings.xml><?xml version="1.0" encoding="utf-8"?>
<sst xmlns="http://schemas.openxmlformats.org/spreadsheetml/2006/main" count="45" uniqueCount="34">
  <si>
    <t>Обоснование начальной (максимальной) цены контракта</t>
  </si>
  <si>
    <t>№</t>
  </si>
  <si>
    <t>Код по ОКПД</t>
  </si>
  <si>
    <t>Наименование предмета контракта</t>
  </si>
  <si>
    <t>Существенные условия исполнения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</si>
  <si>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</si>
  <si>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</si>
  <si>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</si>
  <si>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</si>
  <si>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</si>
  <si>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</si>
  <si>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</si>
  <si>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</si>
  <si>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</si>
  <si>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</si>
  <si>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</si>
  <si>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</si>
  <si>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</si>
  <si>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</si>
  <si>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</si>
  <si>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</si>
  <si>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</si>
  <si>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</si>
  <si>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Реестровый номер контракта №</t>
  </si>
  <si>
    <t>21.20.10.211</t>
  </si>
  <si>
    <t>ДОКСОРУБИЦИН</t>
  </si>
  <si>
    <t>Лиофилизат для приготовления раствора для внутрисосудистого и внутрипузырного введения 50 мг</t>
  </si>
  <si>
    <t>упак</t>
  </si>
  <si>
    <t>мг</t>
  </si>
  <si>
    <t>Поставщик №1 КП-26-07-7238 от 21.07.2026г.</t>
  </si>
  <si>
    <t>Поставщик №2 КП-26-06-6178 от 18.06.2026г.</t>
  </si>
  <si>
    <t>№ 2616800106926000387</t>
  </si>
  <si>
    <t>Коммерческие предложения / Даннные реестра контрактов (руб./ед.изм., без НДС)</t>
  </si>
  <si>
    <t>за расчетный период исполненных контрактов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</si>
</sst>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9"/>
  <sheetViews>
    <sheetView tabSelected="1" workbookViewId="0">
      <selection activeCell="AC7" sqref="AC7"/>
    </sheetView>
  </sheetViews>
  <sheetFormatPr defaultRowHeight="49.5" customHeight="1" x14ac:dyDescent="0.2"/>
  <cols>
    <col min="1" max="1" width="6.140625" style="3" customWidth="1"/>
    <col min="2" max="2" width="11.85546875" style="3" customWidth="1"/>
    <col min="3" max="3" width="16.85546875" style="3" customWidth="1"/>
    <col min="4" max="4" width="20.140625" style="3" customWidth="1"/>
    <col min="5" max="6" width="7.140625" style="3" hidden="1" customWidth="1"/>
    <col min="7" max="7" width="7.140625" style="3" customWidth="1"/>
    <col min="8" max="8" width="7.140625" style="11" customWidth="1"/>
    <col min="9" max="10" width="12.7109375" style="3" customWidth="1"/>
    <col min="11" max="14" width="12.7109375" style="11" customWidth="1"/>
    <col min="15" max="15" width="11.140625" style="11" customWidth="1"/>
    <col min="16" max="16" width="12" style="3" customWidth="1"/>
    <col min="17" max="18" width="13.140625" style="11" customWidth="1"/>
    <col min="19" max="24" width="13.140625" style="11" hidden="1" customWidth="1"/>
    <col min="25" max="25" width="10" style="11" bestFit="1" customWidth="1"/>
    <col min="26" max="27" width="9.5703125" style="3" bestFit="1" customWidth="1"/>
    <col min="28" max="28" width="13" style="3" customWidth="1"/>
    <col min="29" max="29" width="12" style="3" customWidth="1"/>
    <col min="30" max="16384" width="9.140625" style="3"/>
  </cols>
  <sheetData>
    <row r="2" spans="1:29" s="2" customFormat="1" ht="49.5" customHeight="1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s="2" customFormat="1" ht="49.5" customHeight="1" x14ac:dyDescent="0.25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22</v>
      </c>
      <c r="G3" s="15" t="s">
        <v>6</v>
      </c>
      <c r="H3" s="16" t="s">
        <v>22</v>
      </c>
      <c r="I3" s="15" t="s">
        <v>32</v>
      </c>
      <c r="J3" s="15"/>
      <c r="K3" s="15"/>
      <c r="L3" s="16" t="s">
        <v>7</v>
      </c>
      <c r="M3" s="16"/>
      <c r="N3" s="16"/>
      <c r="O3" s="16" t="s">
        <v>11</v>
      </c>
      <c r="P3" s="15" t="s">
        <v>12</v>
      </c>
      <c r="Q3" s="22" t="s">
        <v>20</v>
      </c>
      <c r="R3" s="23"/>
      <c r="S3" s="23"/>
      <c r="T3" s="23"/>
      <c r="U3" s="23"/>
      <c r="V3" s="23"/>
      <c r="W3" s="23"/>
      <c r="X3" s="24"/>
      <c r="Y3" s="16" t="s">
        <v>15</v>
      </c>
      <c r="Z3" s="15" t="s">
        <v>11</v>
      </c>
      <c r="AA3" s="15" t="s">
        <v>16</v>
      </c>
      <c r="AB3" s="15" t="s">
        <v>17</v>
      </c>
      <c r="AC3" s="15" t="s">
        <v>21</v>
      </c>
    </row>
    <row r="4" spans="1:29" s="2" customFormat="1" ht="49.5" customHeight="1" x14ac:dyDescent="0.25">
      <c r="A4" s="15"/>
      <c r="B4" s="15"/>
      <c r="C4" s="15"/>
      <c r="D4" s="15"/>
      <c r="E4" s="15"/>
      <c r="F4" s="15"/>
      <c r="G4" s="15"/>
      <c r="H4" s="16"/>
      <c r="I4" s="15" t="s">
        <v>29</v>
      </c>
      <c r="J4" s="16" t="s">
        <v>30</v>
      </c>
      <c r="K4" s="15" t="s">
        <v>31</v>
      </c>
      <c r="L4" s="16" t="s">
        <v>8</v>
      </c>
      <c r="M4" s="16" t="s">
        <v>9</v>
      </c>
      <c r="N4" s="16" t="s">
        <v>10</v>
      </c>
      <c r="O4" s="16"/>
      <c r="P4" s="15"/>
      <c r="Q4" s="16" t="s">
        <v>23</v>
      </c>
      <c r="R4" s="17"/>
      <c r="S4" s="16" t="s">
        <v>23</v>
      </c>
      <c r="T4" s="17"/>
      <c r="U4" s="16" t="s">
        <v>23</v>
      </c>
      <c r="V4" s="17"/>
      <c r="W4" s="16" t="s">
        <v>23</v>
      </c>
      <c r="X4" s="17"/>
      <c r="Y4" s="16"/>
      <c r="Z4" s="15"/>
      <c r="AA4" s="15"/>
      <c r="AB4" s="15"/>
      <c r="AC4" s="15"/>
    </row>
    <row r="5" spans="1:29" s="2" customFormat="1" ht="49.5" customHeight="1" x14ac:dyDescent="0.25">
      <c r="A5" s="15"/>
      <c r="B5" s="25"/>
      <c r="C5" s="25"/>
      <c r="D5" s="15"/>
      <c r="E5" s="15"/>
      <c r="F5" s="15"/>
      <c r="G5" s="15"/>
      <c r="H5" s="16"/>
      <c r="I5" s="15"/>
      <c r="J5" s="16"/>
      <c r="K5" s="15"/>
      <c r="L5" s="16"/>
      <c r="M5" s="16"/>
      <c r="N5" s="16"/>
      <c r="O5" s="16"/>
      <c r="P5" s="15"/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3" t="s">
        <v>13</v>
      </c>
      <c r="X5" s="13" t="s">
        <v>14</v>
      </c>
      <c r="Y5" s="16"/>
      <c r="Z5" s="15"/>
      <c r="AA5" s="15"/>
      <c r="AB5" s="15"/>
      <c r="AC5" s="15"/>
    </row>
    <row r="6" spans="1:29" ht="74.25" customHeight="1" x14ac:dyDescent="0.2">
      <c r="A6" s="1">
        <v>1</v>
      </c>
      <c r="B6" s="1" t="s">
        <v>24</v>
      </c>
      <c r="C6" s="12" t="s">
        <v>25</v>
      </c>
      <c r="D6" s="12" t="s">
        <v>26</v>
      </c>
      <c r="E6" s="1" t="s">
        <v>27</v>
      </c>
      <c r="F6" s="7">
        <v>50</v>
      </c>
      <c r="G6" s="1" t="s">
        <v>28</v>
      </c>
      <c r="H6" s="10">
        <f>F6*50</f>
        <v>2500</v>
      </c>
      <c r="I6" s="5">
        <f>1331/1.1/1.1/50</f>
        <v>22</v>
      </c>
      <c r="J6" s="5">
        <f>1100/50</f>
        <v>22</v>
      </c>
      <c r="K6" s="5">
        <f>26.378/1.1</f>
        <v>23.979999999999997</v>
      </c>
      <c r="L6" s="5">
        <f>AVERAGE(I6:K6)</f>
        <v>22.659999999999997</v>
      </c>
      <c r="M6" s="5">
        <f>STDEV(I6:K6)</f>
        <v>1.1431535329954572</v>
      </c>
      <c r="N6" s="5">
        <f>M6/L6*100</f>
        <v>5.0448081773850726</v>
      </c>
      <c r="O6" s="5">
        <f>MIN(I6:K6)</f>
        <v>22</v>
      </c>
      <c r="P6" s="5">
        <f>1100/50</f>
        <v>22</v>
      </c>
      <c r="Q6" s="26" t="s">
        <v>33</v>
      </c>
      <c r="R6" s="27"/>
      <c r="S6" s="14"/>
      <c r="T6" s="14"/>
      <c r="U6" s="14"/>
      <c r="V6" s="14"/>
      <c r="W6" s="14"/>
      <c r="X6" s="14"/>
      <c r="Y6" s="10"/>
      <c r="Z6" s="5">
        <f>MIN(O6,P6,Y6)</f>
        <v>22</v>
      </c>
      <c r="AA6" s="5">
        <f>Z6*1.1</f>
        <v>24.200000000000003</v>
      </c>
      <c r="AB6" s="5">
        <f>ROUND((AA6*1.1),2)</f>
        <v>26.62</v>
      </c>
      <c r="AC6" s="8">
        <f>AB6*H6</f>
        <v>66550</v>
      </c>
    </row>
    <row r="7" spans="1:29" ht="49.5" customHeight="1" x14ac:dyDescent="0.2">
      <c r="A7" s="4" t="s">
        <v>18</v>
      </c>
      <c r="Z7" s="6"/>
      <c r="AA7" s="6"/>
      <c r="AB7" s="6"/>
      <c r="AC7" s="9">
        <f>SUM(AC6)</f>
        <v>66550</v>
      </c>
    </row>
    <row r="8" spans="1:29" ht="49.5" customHeight="1" x14ac:dyDescent="0.2">
      <c r="A8" s="21" t="s">
        <v>19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49.5" customHeight="1" x14ac:dyDescent="0.2">
      <c r="A9" s="18"/>
      <c r="B9" s="18"/>
      <c r="C9" s="18"/>
      <c r="D9" s="18"/>
      <c r="E9" s="18"/>
    </row>
  </sheetData>
  <mergeCells count="32">
    <mergeCell ref="A2:AC2"/>
    <mergeCell ref="A8:AC8"/>
    <mergeCell ref="Q3:X3"/>
    <mergeCell ref="A3:A5"/>
    <mergeCell ref="B3:B5"/>
    <mergeCell ref="C3:C5"/>
    <mergeCell ref="D3:D5"/>
    <mergeCell ref="E3:E5"/>
    <mergeCell ref="G3:G5"/>
    <mergeCell ref="I3:K3"/>
    <mergeCell ref="F3:F5"/>
    <mergeCell ref="H3:H5"/>
    <mergeCell ref="AA3:AA5"/>
    <mergeCell ref="AB3:AB5"/>
    <mergeCell ref="Q6:R6"/>
    <mergeCell ref="A9:E9"/>
    <mergeCell ref="I4:I5"/>
    <mergeCell ref="J4:J5"/>
    <mergeCell ref="K4:K5"/>
    <mergeCell ref="U4:V4"/>
    <mergeCell ref="S4:T4"/>
    <mergeCell ref="AC3:AC5"/>
    <mergeCell ref="M4:M5"/>
    <mergeCell ref="N4:N5"/>
    <mergeCell ref="O3:O5"/>
    <mergeCell ref="P3:P5"/>
    <mergeCell ref="Y3:Y5"/>
    <mergeCell ref="Z3:Z5"/>
    <mergeCell ref="L3:N3"/>
    <mergeCell ref="Q4:R4"/>
    <mergeCell ref="L4:L5"/>
    <mergeCell ref="W4: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Лимонтова Валентина Александровна</cp:lastModifiedBy>
  <dcterms:created xsi:type="dcterms:W3CDTF">2023-10-09T14:36:59Z</dcterms:created>
  <dcterms:modified xsi:type="dcterms:W3CDTF">2026-07-27T07:38:40Z</dcterms:modified>
</cp:coreProperties>
</file>