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wmf" ContentType="image/x-wmf"/>
  <Override PartName="/xl/media/image2.wmf" ContentType="image/x-wmf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режимн. изд." sheetId="1" state="visible" r:id="rId3"/>
    <sheet name="режим. изд." sheetId="2" state="visible" r:id="rId4"/>
  </sheets>
  <definedNames>
    <definedName function="false" hidden="false" localSheetId="0" name="_xlnm.Print_Area" vbProcedure="false">'режимн. изд.'!$A$2:$I$17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<sst xmlns="http://schemas.openxmlformats.org/spreadsheetml/2006/main" count="60" uniqueCount="50">
  <si>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 xml:space="preserve">                                                                                                   </t>
  </si>
  <si>
    <t xml:space="preserve">Для заключения Государственного контракта принимаем цену за единицу товара ниже средней, предлагаемую</t>
  </si>
  <si>
    <t xml:space="preserve">ФКУ ИК-6 УФСИН России по Оренбургской области</t>
  </si>
  <si>
    <t xml:space="preserve">Расчет цены контракта</t>
  </si>
  <si>
    <t xml:space="preserve">ЦК  = V*Цед
где: v – количество (объем) закупаемого товара (шт.); 
Цед – цена за единицу товара (руб.).</t>
  </si>
  <si>
    <t xml:space="preserve">v – количество (объем) закупаемого товара (шт.)</t>
  </si>
  <si>
    <t xml:space="preserve">Цед – цена за единицу товара (руб.)</t>
  </si>
  <si>
    <t xml:space="preserve">Цена контракта (руб.)</t>
  </si>
  <si>
    <t xml:space="preserve">Размеры</t>
  </si>
  <si>
    <t xml:space="preserve">Цена контракта составляет: </t>
  </si>
  <si>
    <t xml:space="preserve">Дата подготовки обоснования НМЦК: </t>
  </si>
  <si>
    <t xml:space="preserve">,</t>
  </si>
  <si>
    <t xml:space="preserve">ОБОСНОВАНИЕ НАЧАЛЬНОЙ (МАКСИМАЛЬНОЙ) ЦЕНЫ КОНТРАКТА </t>
  </si>
  <si>
    <t xml:space="preserve">Количество</t>
  </si>
  <si>
    <t xml:space="preserve">Ед. изм.</t>
  </si>
  <si>
    <t xml:space="preserve">ОКПД 2/КТРУ</t>
  </si>
  <si>
    <t xml:space="preserve">Грузополучатель</t>
  </si>
  <si>
    <t xml:space="preserve">Баннер «Патриотическое воспитание. Аллея памяти» 150*200 см </t>
  </si>
  <si>
    <t xml:space="preserve">шт</t>
  </si>
  <si>
    <t xml:space="preserve">26.40.33.110</t>
  </si>
  <si>
    <t xml:space="preserve">Баннер «Добросовестное отношение к труду». 300*400см</t>
  </si>
  <si>
    <t xml:space="preserve">26.20.21.120</t>
  </si>
  <si>
    <t xml:space="preserve">Баннер «Помни тебя ждут» 300*400 см</t>
  </si>
  <si>
    <t xml:space="preserve">26.70.19.000</t>
  </si>
  <si>
    <r>
      <rPr>
        <sz val="11"/>
        <rFont val="Times New Roman"/>
        <family val="1"/>
        <charset val="1"/>
      </rPr>
      <t xml:space="preserve">Начальная (максимальная) цена контракта</t>
    </r>
    <r>
      <rPr>
        <i val="true"/>
        <sz val="11"/>
        <rFont val="Times New Roman"/>
        <family val="1"/>
        <charset val="1"/>
      </rPr>
      <t xml:space="preserve"> </t>
    </r>
    <r>
      <rPr>
        <sz val="11"/>
        <rFont val="Times New Roman"/>
        <family val="1"/>
        <charset val="1"/>
      </rPr>
      <t xml:space="preserve">определена методом сопоставимых рыночных цен (анализ рынка).</t>
    </r>
  </si>
  <si>
    <t xml:space="preserve">Начальная (максимальная) цена контракта сформирована методом сопоставимых рыночных цен в соответствии с Федеральным законом от 05.04.2013 № 44-ФЗ "О контрактной системе в сфере закупок товаров, работ, услуг для обеспечения государственных и муниципальных нужд". Источник получения информации: Юридические лица, индивидуальные предприниматели на основании запроса коммерческого предложения, направленного поставщикам, обладающим опытом поставки подобного вида товаров. </t>
  </si>
  <si>
    <t xml:space="preserve">НМЦК методом сопоставимых рыночных цен (анализа рынка) определяется по формуле:</t>
  </si>
  <si>
    <t xml:space="preserve">где:</t>
  </si>
  <si>
    <t xml:space="preserve">                                                                                                      НМЦК, определяемая методом сопоставимых рыночных цен (анализа рынка);</t>
  </si>
  <si>
    <t xml:space="preserve"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</si>
  <si>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 xml:space="preserve">№ п/п</t>
  </si>
  <si>
    <t xml:space="preserve">Наименование товара, работы, услуги</t>
  </si>
  <si>
    <t xml:space="preserve">Кол-во (объем)</t>
  </si>
  <si>
    <t xml:space="preserve">Предложение №1</t>
  </si>
  <si>
    <t xml:space="preserve">Предложение №2</t>
  </si>
  <si>
    <t xml:space="preserve">Предложение №3</t>
  </si>
  <si>
    <t xml:space="preserve">Предложение №4</t>
  </si>
  <si>
    <t xml:space="preserve">Среднее арифметическое значение цены, руб.</t>
  </si>
  <si>
    <t xml:space="preserve">Росстат</t>
  </si>
  <si>
    <t xml:space="preserve">Среднее квадратичное отклонение</t>
  </si>
  <si>
    <t xml:space="preserve">Коэффициент вариации, %</t>
  </si>
  <si>
    <t xml:space="preserve">Начальная 
(максимальная) 
цена контракта, 
руб.</t>
  </si>
  <si>
    <t xml:space="preserve">Баннер «Патриотическое воспитание.Аллея памяти» 150*200 см </t>
  </si>
  <si>
    <t xml:space="preserve">Итого:</t>
  </si>
  <si>
    <t xml:space="preserve"> </t>
  </si>
  <si>
    <t xml:space="preserve">"______" ____________  2026</t>
  </si>
  <si>
    <t xml:space="preserve">Согласовано:</t>
  </si>
  <si>
    <t xml:space="preserve">Зам.начальника ФКУ БМТиВС УФСИН России по Оренбургской области капитан внутренней службы</t>
  </si>
  <si>
    <t xml:space="preserve">Н.А.Шкиль</t>
  </si>
  <si>
    <t xml:space="preserve">Исп: В.А.Спирина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</si>
</sst>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.00"/>
    <numFmt numFmtId="166" formatCode="General"/>
    <numFmt numFmtId="167" formatCode="#,##0.00;[RED]#,##0.00"/>
    <numFmt numFmtId="168" formatCode="#,##0"/>
    <numFmt numFmtId="169" formatCode="0.00"/>
  </numFmts>
  <fonts count="2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Arial Cyr"/>
      <family val="0"/>
      <charset val="1"/>
    </font>
    <font>
      <sz val="11"/>
      <color theme="1"/>
      <name val="Times New Roman"/>
      <family val="1"/>
      <charset val="1"/>
    </font>
    <font>
      <b val="true"/>
      <sz val="14"/>
      <color theme="1"/>
      <name val="Times New Roman"/>
      <family val="1"/>
      <charset val="1"/>
    </font>
    <font>
      <sz val="14"/>
      <color theme="1"/>
      <name val="Times New Roman"/>
      <family val="1"/>
      <charset val="1"/>
    </font>
    <font>
      <sz val="12"/>
      <color theme="1"/>
      <name val="Times New Roman"/>
      <family val="1"/>
      <charset val="1"/>
    </font>
    <font>
      <b val="true"/>
      <sz val="11"/>
      <color theme="1"/>
      <name val="Times New Roman"/>
      <family val="1"/>
      <charset val="1"/>
    </font>
    <font>
      <sz val="9"/>
      <color theme="1"/>
      <name val="Times New Roman"/>
      <family val="1"/>
      <charset val="1"/>
    </font>
    <font>
      <b val="true"/>
      <sz val="12"/>
      <color theme="1"/>
      <name val="Times New Roman"/>
      <family val="1"/>
      <charset val="1"/>
    </font>
    <font>
      <sz val="10"/>
      <color theme="1"/>
      <name val="Times New Roman"/>
      <family val="1"/>
      <charset val="1"/>
    </font>
    <font>
      <sz val="10"/>
      <color theme="1"/>
      <name val="Times New Roman"/>
      <family val="0"/>
      <charset val="1"/>
    </font>
    <font>
      <sz val="11"/>
      <name val="Times New Roman"/>
      <family val="1"/>
      <charset val="1"/>
    </font>
    <font>
      <i val="true"/>
      <sz val="11"/>
      <name val="Times New Roman"/>
      <family val="1"/>
      <charset val="1"/>
    </font>
    <font>
      <b val="true"/>
      <sz val="10"/>
      <color theme="1"/>
      <name val="Times New Roman"/>
      <family val="1"/>
      <charset val="1"/>
    </font>
    <font>
      <u val="single"/>
      <sz val="10"/>
      <color theme="1"/>
      <name val="Times New Roman"/>
      <family val="1"/>
      <charset val="1"/>
    </font>
    <font>
      <sz val="12"/>
      <color theme="1"/>
      <name val="Times New Roman"/>
      <family val="0"/>
      <charset val="1"/>
    </font>
    <font>
      <b val="true"/>
      <sz val="9"/>
      <color theme="1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7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7" fillId="0" borderId="1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7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7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1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0" borderId="0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7" fillId="0" borderId="0" xfId="21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6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8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7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0" borderId="0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2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" xfId="21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16" fillId="0" borderId="3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3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3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6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7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8" fillId="0" borderId="1" xfId="21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9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1" xfId="2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1" fillId="0" borderId="1" xfId="2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0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0" fillId="0" borderId="0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Excel Built-in Normal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2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171360</xdr:colOff>
      <xdr:row>10</xdr:row>
      <xdr:rowOff>28440</xdr:rowOff>
    </xdr:from>
    <xdr:to>
      <xdr:col>3</xdr:col>
      <xdr:colOff>339840</xdr:colOff>
      <xdr:row>10</xdr:row>
      <xdr:rowOff>316800</xdr:rowOff>
    </xdr:to>
    <xdr:pic>
      <xdr:nvPicPr>
        <xdr:cNvPr id="0" name="Рисунок 3" descr=""/>
        <xdr:cNvPicPr/>
      </xdr:nvPicPr>
      <xdr:blipFill>
        <a:blip r:embed="rId1"/>
        <a:stretch/>
      </xdr:blipFill>
      <xdr:spPr>
        <a:xfrm>
          <a:off x="541440" y="2555640"/>
          <a:ext cx="3076920" cy="288360"/>
        </a:xfrm>
        <a:prstGeom prst="rect">
          <a:avLst/>
        </a:prstGeom>
        <a:ln w="9360">
          <a:noFill/>
        </a:ln>
      </xdr:spPr>
    </xdr:pic>
    <xdr:clientData/>
  </xdr:twoCellAnchor>
  <xdr:twoCellAnchor editAs="twoCell">
    <xdr:from>
      <xdr:col>1</xdr:col>
      <xdr:colOff>48240</xdr:colOff>
      <xdr:row>11</xdr:row>
      <xdr:rowOff>589320</xdr:rowOff>
    </xdr:from>
    <xdr:to>
      <xdr:col>1</xdr:col>
      <xdr:colOff>99360</xdr:colOff>
      <xdr:row>11</xdr:row>
      <xdr:rowOff>665640</xdr:rowOff>
    </xdr:to>
    <xdr:pic>
      <xdr:nvPicPr>
        <xdr:cNvPr id="1" name="Рисунок 4" descr=""/>
        <xdr:cNvPicPr/>
      </xdr:nvPicPr>
      <xdr:blipFill>
        <a:blip r:embed="rId2"/>
        <a:stretch/>
      </xdr:blipFill>
      <xdr:spPr>
        <a:xfrm>
          <a:off x="418320" y="3436200"/>
          <a:ext cx="51120" cy="76320"/>
        </a:xfrm>
        <a:prstGeom prst="rect">
          <a:avLst/>
        </a:prstGeom>
        <a:ln w="93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17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B12" activeCellId="0" sqref="B12"/>
    </sheetView>
  </sheetViews>
  <sheetFormatPr defaultColWidth="9.00390625" defaultRowHeight="13.5" zeroHeight="false" outlineLevelRow="0" outlineLevelCol="0"/>
  <cols>
    <col collapsed="false" customWidth="true" hidden="false" outlineLevel="0" max="1" min="1" style="1" width="5.25"/>
    <col collapsed="false" customWidth="true" hidden="false" outlineLevel="0" max="2" min="2" style="1" width="30.12"/>
    <col collapsed="false" customWidth="true" hidden="false" outlineLevel="0" max="3" min="3" style="1" width="10.75"/>
    <col collapsed="false" customWidth="true" hidden="false" outlineLevel="0" max="4" min="4" style="1" width="9.75"/>
    <col collapsed="false" customWidth="true" hidden="false" outlineLevel="0" max="5" min="5" style="1" width="2.75"/>
    <col collapsed="false" customWidth="true" hidden="false" outlineLevel="0" max="7" min="6" style="1" width="29.25"/>
    <col collapsed="false" customWidth="true" hidden="false" outlineLevel="0" max="8" min="8" style="2" width="20.25"/>
    <col collapsed="false" customWidth="true" hidden="false" outlineLevel="0" max="9" min="9" style="1" width="12.13"/>
    <col collapsed="false" customWidth="false" hidden="false" outlineLevel="0" max="16384" min="10" style="1" width="9"/>
  </cols>
  <sheetData>
    <row r="1" customFormat="false" ht="13.5" hidden="false" customHeight="false" outlineLevel="0" collapsed="false">
      <c r="A1" s="1" t="s">
        <v>0</v>
      </c>
    </row>
    <row r="2" customFormat="false" ht="17.35" hidden="false" customHeight="false" outlineLevel="0" collapsed="false">
      <c r="A2" s="3"/>
      <c r="B2" s="3"/>
      <c r="C2" s="3"/>
      <c r="D2" s="3"/>
      <c r="E2" s="3"/>
      <c r="F2" s="3" t="s">
        <v>1</v>
      </c>
      <c r="G2" s="3"/>
      <c r="H2" s="3"/>
    </row>
    <row r="3" customFormat="false" ht="17.35" hidden="false" customHeight="false" outlineLevel="0" collapsed="false">
      <c r="A3" s="3" t="s">
        <v>2</v>
      </c>
      <c r="B3" s="3"/>
      <c r="C3" s="3"/>
      <c r="D3" s="3"/>
      <c r="E3" s="3"/>
      <c r="F3" s="3"/>
      <c r="G3" s="3"/>
      <c r="H3" s="3"/>
    </row>
    <row r="4" s="8" customFormat="true" ht="18" hidden="false" customHeight="true" outlineLevel="0" collapsed="false">
      <c r="A4" s="4" t="s">
        <v>3</v>
      </c>
      <c r="B4" s="4"/>
      <c r="C4" s="5" t="s">
        <v>4</v>
      </c>
      <c r="D4" s="5"/>
      <c r="E4" s="5"/>
      <c r="F4" s="5"/>
      <c r="G4" s="5"/>
      <c r="H4" s="5"/>
      <c r="I4" s="6"/>
      <c r="J4" s="7"/>
    </row>
    <row r="5" s="8" customFormat="true" ht="18" hidden="false" customHeight="true" outlineLevel="0" collapsed="false">
      <c r="A5" s="4"/>
      <c r="B5" s="4"/>
      <c r="C5" s="5"/>
      <c r="D5" s="5"/>
      <c r="E5" s="5"/>
      <c r="F5" s="5"/>
      <c r="G5" s="5"/>
      <c r="H5" s="5"/>
      <c r="I5" s="6"/>
      <c r="J5" s="7"/>
    </row>
    <row r="6" s="8" customFormat="true" ht="23.25" hidden="false" customHeight="true" outlineLevel="0" collapsed="false">
      <c r="A6" s="4"/>
      <c r="B6" s="4"/>
      <c r="C6" s="5"/>
      <c r="D6" s="5"/>
      <c r="E6" s="5"/>
      <c r="F6" s="5"/>
      <c r="G6" s="5"/>
      <c r="H6" s="5"/>
      <c r="I6" s="6"/>
      <c r="J6" s="7"/>
    </row>
    <row r="7" s="8" customFormat="true" ht="6.75" hidden="false" customHeight="true" outlineLevel="0" collapsed="false">
      <c r="A7" s="9"/>
      <c r="B7" s="9"/>
      <c r="C7" s="9"/>
      <c r="D7" s="9"/>
      <c r="E7" s="9"/>
      <c r="F7" s="9"/>
      <c r="G7" s="9"/>
      <c r="H7" s="10"/>
      <c r="I7" s="1"/>
      <c r="J7" s="1"/>
    </row>
    <row r="8" s="8" customFormat="true" ht="32.8" hidden="false" customHeight="false" outlineLevel="0" collapsed="false">
      <c r="A8" s="11" t="str">
        <f aca="false">'режим. изд.'!A4</f>
        <v>№ п/п</v>
      </c>
      <c r="B8" s="11" t="str">
        <f aca="false">'режим. изд.'!B4</f>
        <v>Наименование товара, работы, услуги</v>
      </c>
      <c r="C8" s="11"/>
      <c r="D8" s="11"/>
      <c r="E8" s="11"/>
      <c r="F8" s="12" t="s">
        <v>5</v>
      </c>
      <c r="G8" s="12" t="s">
        <v>6</v>
      </c>
      <c r="H8" s="13" t="s">
        <v>7</v>
      </c>
      <c r="I8" s="14" t="s">
        <v>8</v>
      </c>
      <c r="J8" s="15"/>
    </row>
    <row r="9" s="8" customFormat="true" ht="39" hidden="false" customHeight="true" outlineLevel="0" collapsed="false">
      <c r="A9" s="16" t="e">
        <f aca="false">#REF!</f>
        <v>#REF!</v>
      </c>
      <c r="B9" s="11" t="e">
        <f aca="false">#REF!</f>
        <v>#REF!</v>
      </c>
      <c r="C9" s="11"/>
      <c r="D9" s="11"/>
      <c r="E9" s="11"/>
      <c r="F9" s="17" t="e">
        <f aca="false">#REF!</f>
        <v>#REF!</v>
      </c>
      <c r="G9" s="18" t="n">
        <f aca="false">'режим. изд.'!G15</f>
        <v>3570</v>
      </c>
      <c r="H9" s="17" t="e">
        <f aca="false">G9*F9</f>
        <v>#REF!</v>
      </c>
      <c r="I9" s="19" t="e">
        <f aca="false">#REF!</f>
        <v>#REF!</v>
      </c>
      <c r="J9" s="15"/>
    </row>
    <row r="10" s="8" customFormat="true" ht="34.5" hidden="false" customHeight="true" outlineLevel="0" collapsed="false">
      <c r="A10" s="16" t="e">
        <f aca="false">'режим. изд.' #REF!</f>
        <v>#VALUE!</v>
      </c>
      <c r="B10" s="11" t="e">
        <f aca="false">'режим. изд.' #REF!</f>
        <v>#VALUE!</v>
      </c>
      <c r="C10" s="11"/>
      <c r="D10" s="11"/>
      <c r="E10" s="11"/>
      <c r="F10" s="17" t="e">
        <f aca="false">'режим. изд.' #REF!</f>
        <v>#VALUE!</v>
      </c>
      <c r="G10" s="18" t="e">
        <f aca="false">'режим. изд.' #REF!</f>
        <v>#VALUE!</v>
      </c>
      <c r="H10" s="17" t="e">
        <f aca="false">G10*F10</f>
        <v>#VALUE!</v>
      </c>
      <c r="I10" s="19" t="e">
        <f aca="false">'режим. изд.' #REF!</f>
        <v>#VALUE!</v>
      </c>
      <c r="J10" s="15"/>
    </row>
    <row r="11" customFormat="false" ht="35.25" hidden="false" customHeight="true" outlineLevel="0" collapsed="false">
      <c r="A11" s="16" t="e">
        <f aca="false">'режим. изд.' #REF!</f>
        <v>#VALUE!</v>
      </c>
      <c r="B11" s="11" t="e">
        <f aca="false">'режим. изд.' #REF!</f>
        <v>#VALUE!</v>
      </c>
      <c r="C11" s="11"/>
      <c r="D11" s="11"/>
      <c r="E11" s="11"/>
      <c r="F11" s="17" t="e">
        <f aca="false">'режим. изд.' #REF!</f>
        <v>#VALUE!</v>
      </c>
      <c r="G11" s="18" t="e">
        <f aca="false">'режим. изд.' #REF!</f>
        <v>#VALUE!</v>
      </c>
      <c r="H11" s="17" t="e">
        <f aca="false">G11*F11</f>
        <v>#VALUE!</v>
      </c>
      <c r="I11" s="19" t="e">
        <f aca="false">'режим. изд.' #REF!</f>
        <v>#VALUE!</v>
      </c>
      <c r="J11" s="15"/>
    </row>
    <row r="12" customFormat="false" ht="36.75" hidden="false" customHeight="true" outlineLevel="0" collapsed="false">
      <c r="A12" s="16" t="e">
        <f aca="false">'режим. изд.' #REF!</f>
        <v>#VALUE!</v>
      </c>
      <c r="B12" s="11" t="e">
        <f aca="false">'режим. изд.' #REF!</f>
        <v>#VALUE!</v>
      </c>
      <c r="C12" s="11"/>
      <c r="D12" s="11"/>
      <c r="E12" s="11"/>
      <c r="F12" s="17" t="e">
        <f aca="false">'режим. изд.' #REF!</f>
        <v>#VALUE!</v>
      </c>
      <c r="G12" s="18" t="e">
        <f aca="false">'режим. изд.' #REF!</f>
        <v>#VALUE!</v>
      </c>
      <c r="H12" s="17" t="e">
        <f aca="false">G12*F12</f>
        <v>#VALUE!</v>
      </c>
      <c r="I12" s="19" t="e">
        <f aca="false">'режим. изд.' #REF!</f>
        <v>#VALUE!</v>
      </c>
      <c r="J12" s="15"/>
    </row>
    <row r="13" s="25" customFormat="true" ht="30" hidden="false" customHeight="true" outlineLevel="0" collapsed="false">
      <c r="A13" s="20"/>
      <c r="B13" s="21"/>
      <c r="C13" s="21"/>
      <c r="D13" s="21"/>
      <c r="E13" s="21"/>
      <c r="F13" s="22"/>
      <c r="G13" s="23" t="s">
        <v>9</v>
      </c>
      <c r="H13" s="24" t="e">
        <f aca="false">SUM(H9:H12)</f>
        <v>#REF!</v>
      </c>
      <c r="I13" s="1"/>
      <c r="J13" s="1"/>
    </row>
    <row r="14" customFormat="false" ht="30" hidden="false" customHeight="true" outlineLevel="0" collapsed="false">
      <c r="A14" s="26"/>
      <c r="B14" s="27" t="s">
        <v>10</v>
      </c>
      <c r="C14" s="27"/>
      <c r="D14" s="27"/>
      <c r="E14" s="27"/>
      <c r="F14" s="28" t="n">
        <f aca="false">'режим. изд.'!F23</f>
        <v>0</v>
      </c>
      <c r="G14" s="28"/>
      <c r="H14" s="28"/>
    </row>
    <row r="15" customFormat="false" ht="55.5" hidden="false" customHeight="true" outlineLevel="0" collapsed="false">
      <c r="A15" s="25"/>
      <c r="B15" s="29" t="n">
        <f aca="false">'режим. изд.'!B28</f>
        <v>0</v>
      </c>
      <c r="C15" s="29"/>
      <c r="D15" s="29"/>
      <c r="E15" s="29"/>
      <c r="F15" s="29"/>
      <c r="G15" s="29"/>
      <c r="H15" s="30" t="n">
        <f aca="false">'режим. изд.'!I28</f>
        <v>0</v>
      </c>
      <c r="I15" s="25"/>
      <c r="J15" s="25"/>
    </row>
    <row r="17" customFormat="false" ht="73.5" hidden="false" customHeight="true" outlineLevel="0" collapsed="false">
      <c r="A17" s="25"/>
      <c r="B17" s="29"/>
      <c r="C17" s="29"/>
      <c r="D17" s="29"/>
      <c r="E17" s="29"/>
      <c r="F17" s="29"/>
      <c r="G17" s="29"/>
      <c r="H17" s="30"/>
      <c r="I17" s="25"/>
      <c r="J17" s="25"/>
    </row>
  </sheetData>
  <mergeCells count="13">
    <mergeCell ref="A3:H3"/>
    <mergeCell ref="A4:B6"/>
    <mergeCell ref="C4:H6"/>
    <mergeCell ref="I4:I6"/>
    <mergeCell ref="B8:E8"/>
    <mergeCell ref="B9:E9"/>
    <mergeCell ref="B10:E10"/>
    <mergeCell ref="B11:E11"/>
    <mergeCell ref="B12:E12"/>
    <mergeCell ref="B14:E14"/>
    <mergeCell ref="F14:H14"/>
    <mergeCell ref="B15:G15"/>
    <mergeCell ref="B17:G17"/>
  </mergeCells>
  <printOptions headings="false" gridLines="false" gridLinesSet="true" horizontalCentered="true" verticalCentered="true"/>
  <pageMargins left="0.39375" right="0.39375" top="0.39375" bottom="0.393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29"/>
  <sheetViews>
    <sheetView showFormulas="false" showGridLines="true" showRowColHeaders="true" showZeros="true" rightToLeft="false" tabSelected="true" showOutlineSymbols="true" defaultGridColor="true" view="pageBreakPreview" topLeftCell="A1" colorId="64" zoomScale="80" zoomScaleNormal="100" zoomScalePageLayoutView="80" workbookViewId="0">
      <selection pane="topLeft" activeCell="I15" activeCellId="0" sqref="I15"/>
    </sheetView>
  </sheetViews>
  <sheetFormatPr defaultColWidth="8.875" defaultRowHeight="13.5" zeroHeight="false" outlineLevelRow="0" outlineLevelCol="0"/>
  <cols>
    <col collapsed="false" customWidth="true" hidden="false" outlineLevel="0" max="1" min="1" style="1" width="5.25"/>
    <col collapsed="false" customWidth="true" hidden="false" outlineLevel="0" max="2" min="2" style="1" width="33.38"/>
    <col collapsed="false" customWidth="true" hidden="false" outlineLevel="0" max="3" min="3" style="1" width="7.88"/>
    <col collapsed="false" customWidth="true" hidden="false" outlineLevel="0" max="4" min="4" style="1" width="9.62"/>
    <col collapsed="false" customWidth="true" hidden="false" outlineLevel="0" max="5" min="5" style="1" width="13.62"/>
    <col collapsed="false" customWidth="true" hidden="false" outlineLevel="0" max="6" min="6" style="1" width="11.3"/>
    <col collapsed="false" customWidth="true" hidden="false" outlineLevel="0" max="7" min="7" style="1" width="11.47"/>
    <col collapsed="false" customWidth="true" hidden="false" outlineLevel="0" max="8" min="8" style="1" width="10.13"/>
    <col collapsed="false" customWidth="true" hidden="false" outlineLevel="0" max="9" min="9" style="1" width="11.12"/>
    <col collapsed="false" customWidth="true" hidden="false" outlineLevel="0" max="10" min="10" style="1" width="10"/>
    <col collapsed="false" customWidth="true" hidden="false" outlineLevel="0" max="11" min="11" style="1" width="17.62"/>
    <col collapsed="false" customWidth="true" hidden="false" outlineLevel="0" max="12" min="12" style="1" width="10.25"/>
    <col collapsed="false" customWidth="true" hidden="false" outlineLevel="0" max="13" min="13" style="1" width="13"/>
    <col collapsed="false" customWidth="true" hidden="false" outlineLevel="0" max="14" min="14" style="1" width="11.75"/>
    <col collapsed="false" customWidth="false" hidden="false" outlineLevel="0" max="16384" min="15" style="1" width="8.87"/>
  </cols>
  <sheetData>
    <row r="1" customFormat="false" ht="15" hidden="false" customHeight="false" outlineLevel="0" collapsed="false">
      <c r="A1" s="31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customFormat="false" ht="15" hidden="false" customHeight="false" outlineLevel="0" collapsed="false">
      <c r="A2" s="31" t="s">
        <v>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customFormat="false" ht="10.25" hidden="false" customHeight="true" outlineLevel="0" collapsed="false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4" s="35" customFormat="true" ht="20.5" hidden="false" customHeight="true" outlineLevel="0" collapsed="false">
      <c r="A4" s="32" t="str">
        <f aca="false">A14</f>
        <v>№ п/п</v>
      </c>
      <c r="B4" s="32" t="str">
        <f aca="false">B14</f>
        <v>Наименование товара, работы, услуги</v>
      </c>
      <c r="C4" s="32"/>
      <c r="D4" s="32"/>
      <c r="E4" s="32"/>
      <c r="F4" s="33" t="s">
        <v>13</v>
      </c>
      <c r="G4" s="33"/>
      <c r="H4" s="33" t="s">
        <v>14</v>
      </c>
      <c r="I4" s="33"/>
      <c r="J4" s="33" t="s">
        <v>15</v>
      </c>
      <c r="K4" s="33"/>
      <c r="L4" s="34" t="s">
        <v>16</v>
      </c>
      <c r="M4" s="34"/>
    </row>
    <row r="5" s="35" customFormat="true" ht="20.5" hidden="false" customHeight="true" outlineLevel="0" collapsed="false">
      <c r="A5" s="32" t="n">
        <v>1</v>
      </c>
      <c r="B5" s="32" t="s">
        <v>17</v>
      </c>
      <c r="C5" s="32"/>
      <c r="D5" s="32"/>
      <c r="E5" s="32"/>
      <c r="F5" s="33" t="n">
        <v>6</v>
      </c>
      <c r="G5" s="33"/>
      <c r="H5" s="33" t="s">
        <v>18</v>
      </c>
      <c r="I5" s="33"/>
      <c r="J5" s="33" t="s">
        <v>19</v>
      </c>
      <c r="K5" s="33"/>
      <c r="L5" s="34"/>
      <c r="M5" s="34"/>
    </row>
    <row r="6" s="35" customFormat="true" ht="20.25" hidden="false" customHeight="true" outlineLevel="0" collapsed="false">
      <c r="A6" s="32" t="n">
        <v>2</v>
      </c>
      <c r="B6" s="36" t="s">
        <v>20</v>
      </c>
      <c r="C6" s="36"/>
      <c r="D6" s="36"/>
      <c r="E6" s="36"/>
      <c r="F6" s="33" t="n">
        <v>2</v>
      </c>
      <c r="G6" s="33"/>
      <c r="H6" s="33" t="s">
        <v>18</v>
      </c>
      <c r="I6" s="33"/>
      <c r="J6" s="33" t="s">
        <v>21</v>
      </c>
      <c r="K6" s="33"/>
      <c r="L6" s="34"/>
      <c r="M6" s="34"/>
    </row>
    <row r="7" s="35" customFormat="true" ht="20.25" hidden="false" customHeight="true" outlineLevel="0" collapsed="false">
      <c r="A7" s="32" t="n">
        <v>3</v>
      </c>
      <c r="B7" s="36" t="s">
        <v>22</v>
      </c>
      <c r="C7" s="36"/>
      <c r="D7" s="36"/>
      <c r="E7" s="36"/>
      <c r="F7" s="33" t="n">
        <v>1</v>
      </c>
      <c r="G7" s="33"/>
      <c r="H7" s="33" t="s">
        <v>18</v>
      </c>
      <c r="I7" s="33"/>
      <c r="J7" s="33" t="s">
        <v>23</v>
      </c>
      <c r="K7" s="33"/>
      <c r="L7" s="34"/>
      <c r="M7" s="34"/>
    </row>
    <row r="8" customFormat="false" ht="15" hidden="false" customHeight="true" outlineLevel="0" collapsed="false">
      <c r="A8" s="37" t="s">
        <v>24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</row>
    <row r="9" customFormat="false" ht="42.75" hidden="false" customHeight="true" outlineLevel="0" collapsed="false">
      <c r="A9" s="38" t="s">
        <v>25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</row>
    <row r="10" customFormat="false" ht="19.5" hidden="false" customHeight="true" outlineLevel="0" collapsed="false">
      <c r="A10" s="39" t="s">
        <v>26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</row>
    <row r="11" customFormat="false" ht="25.15" hidden="false" customHeight="true" outlineLevel="0" collapsed="false">
      <c r="A11" s="40" t="s">
        <v>27</v>
      </c>
      <c r="B11" s="39" t="s">
        <v>28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</row>
    <row r="12" customFormat="false" ht="63.4" hidden="false" customHeight="true" outlineLevel="0" collapsed="false">
      <c r="A12" s="19"/>
      <c r="B12" s="37" t="s">
        <v>29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</row>
    <row r="13" customFormat="false" ht="9.3" hidden="false" customHeight="true" outlineLevel="0" collapsed="false">
      <c r="A13" s="41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</row>
    <row r="14" customFormat="false" ht="60.6" hidden="false" customHeight="true" outlineLevel="0" collapsed="false">
      <c r="A14" s="42" t="s">
        <v>30</v>
      </c>
      <c r="B14" s="42" t="s">
        <v>31</v>
      </c>
      <c r="C14" s="42" t="s">
        <v>14</v>
      </c>
      <c r="D14" s="42" t="s">
        <v>32</v>
      </c>
      <c r="E14" s="43" t="s">
        <v>33</v>
      </c>
      <c r="F14" s="43" t="s">
        <v>34</v>
      </c>
      <c r="G14" s="43" t="s">
        <v>35</v>
      </c>
      <c r="H14" s="43" t="s">
        <v>36</v>
      </c>
      <c r="I14" s="43" t="s">
        <v>37</v>
      </c>
      <c r="J14" s="43" t="s">
        <v>38</v>
      </c>
      <c r="K14" s="43" t="s">
        <v>39</v>
      </c>
      <c r="L14" s="43" t="s">
        <v>40</v>
      </c>
      <c r="M14" s="43" t="s">
        <v>41</v>
      </c>
    </row>
    <row r="15" customFormat="false" ht="26.1" hidden="false" customHeight="true" outlineLevel="0" collapsed="false">
      <c r="A15" s="44" t="n">
        <v>1</v>
      </c>
      <c r="B15" s="36" t="s">
        <v>42</v>
      </c>
      <c r="C15" s="45" t="s">
        <v>18</v>
      </c>
      <c r="D15" s="46" t="n">
        <v>6</v>
      </c>
      <c r="E15" s="47" t="n">
        <v>2383</v>
      </c>
      <c r="F15" s="48" t="n">
        <v>2997.75</v>
      </c>
      <c r="G15" s="47" t="n">
        <v>3570</v>
      </c>
      <c r="H15" s="47"/>
      <c r="I15" s="49" t="n">
        <f aca="false">ROUND(SUM(E15:H15)/3,2)</f>
        <v>2983.58</v>
      </c>
      <c r="J15" s="50"/>
      <c r="K15" s="51" t="n">
        <f aca="false">SQRT(VARA(E15:H15))</f>
        <v>593.626794234672</v>
      </c>
      <c r="L15" s="51" t="n">
        <f aca="false">K15/I15*100</f>
        <v>19.8964597642655</v>
      </c>
      <c r="M15" s="52" t="n">
        <f aca="false">D15*I15</f>
        <v>17901.48</v>
      </c>
      <c r="N15" s="53"/>
    </row>
    <row r="16" customFormat="false" ht="27.05" hidden="false" customHeight="true" outlineLevel="0" collapsed="false">
      <c r="A16" s="44" t="n">
        <v>2</v>
      </c>
      <c r="B16" s="36" t="s">
        <v>20</v>
      </c>
      <c r="C16" s="45" t="s">
        <v>18</v>
      </c>
      <c r="D16" s="46" t="n">
        <v>2</v>
      </c>
      <c r="E16" s="47" t="n">
        <v>7250</v>
      </c>
      <c r="F16" s="48" t="n">
        <v>7260.75</v>
      </c>
      <c r="G16" s="47" t="n">
        <v>10500</v>
      </c>
      <c r="H16" s="47"/>
      <c r="I16" s="49" t="n">
        <f aca="false">ROUND(SUM(E16:H16)/3,2)</f>
        <v>8336.92</v>
      </c>
      <c r="J16" s="50"/>
      <c r="K16" s="51" t="n">
        <f aca="false">SQRT(VARA(E16:H16))</f>
        <v>1873.2928283729</v>
      </c>
      <c r="L16" s="51" t="n">
        <f aca="false">K16/I16*100</f>
        <v>22.469842920082</v>
      </c>
      <c r="M16" s="52" t="n">
        <f aca="false">D16*I16</f>
        <v>16673.84</v>
      </c>
      <c r="N16" s="53"/>
    </row>
    <row r="17" customFormat="false" ht="21.45" hidden="false" customHeight="true" outlineLevel="0" collapsed="false">
      <c r="A17" s="44" t="n">
        <v>3</v>
      </c>
      <c r="B17" s="36" t="s">
        <v>22</v>
      </c>
      <c r="C17" s="45" t="s">
        <v>18</v>
      </c>
      <c r="D17" s="46" t="n">
        <v>1</v>
      </c>
      <c r="E17" s="47" t="n">
        <v>7250</v>
      </c>
      <c r="F17" s="48" t="n">
        <v>7260.75</v>
      </c>
      <c r="G17" s="47" t="n">
        <v>10500</v>
      </c>
      <c r="H17" s="47"/>
      <c r="I17" s="49" t="n">
        <f aca="false">ROUND(SUM(E17:H17)/3,2)</f>
        <v>8336.92</v>
      </c>
      <c r="J17" s="50"/>
      <c r="K17" s="51" t="n">
        <f aca="false">SQRT(VARA(E17:H17))</f>
        <v>1873.2928283729</v>
      </c>
      <c r="L17" s="51" t="n">
        <f aca="false">K17/I17*100</f>
        <v>22.469842920082</v>
      </c>
      <c r="M17" s="52" t="n">
        <f aca="false">D17*I17</f>
        <v>8336.92</v>
      </c>
      <c r="N17" s="53"/>
    </row>
    <row r="18" customFormat="false" ht="15" hidden="false" customHeight="false" outlineLevel="0" collapsed="false">
      <c r="A18" s="54" t="s">
        <v>43</v>
      </c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5" t="n">
        <v>42912.24</v>
      </c>
    </row>
    <row r="19" customFormat="false" ht="15" hidden="false" customHeight="true" outlineLevel="0" collapsed="false">
      <c r="A19" s="56"/>
      <c r="B19" s="57" t="s">
        <v>10</v>
      </c>
      <c r="C19" s="57"/>
      <c r="D19" s="57"/>
      <c r="E19" s="58" t="s">
        <v>44</v>
      </c>
      <c r="F19" s="59" t="s">
        <v>45</v>
      </c>
      <c r="G19" s="59"/>
      <c r="H19" s="59"/>
      <c r="I19" s="56"/>
      <c r="J19" s="56"/>
      <c r="K19" s="56" t="s">
        <v>44</v>
      </c>
      <c r="L19" s="56"/>
      <c r="M19" s="60"/>
      <c r="N19" s="2"/>
    </row>
    <row r="20" customFormat="false" ht="9.3" hidden="false" customHeight="true" outlineLevel="0" collapsed="false">
      <c r="A20" s="56"/>
      <c r="B20" s="61"/>
      <c r="C20" s="61"/>
      <c r="D20" s="61"/>
      <c r="E20" s="58"/>
      <c r="F20" s="62"/>
      <c r="G20" s="62"/>
      <c r="H20" s="62"/>
      <c r="I20" s="56"/>
      <c r="J20" s="56"/>
      <c r="K20" s="56"/>
      <c r="L20" s="56"/>
      <c r="M20" s="60"/>
      <c r="N20" s="2"/>
    </row>
    <row r="21" customFormat="false" ht="13.05" hidden="false" customHeight="true" outlineLevel="0" collapsed="false">
      <c r="A21" s="56"/>
      <c r="B21" s="59" t="s">
        <v>46</v>
      </c>
      <c r="C21" s="61"/>
      <c r="D21" s="61"/>
      <c r="E21" s="58"/>
      <c r="F21" s="62"/>
      <c r="G21" s="62"/>
      <c r="H21" s="62"/>
      <c r="I21" s="56"/>
      <c r="J21" s="56"/>
      <c r="K21" s="56"/>
      <c r="L21" s="56"/>
      <c r="M21" s="60"/>
      <c r="N21" s="2"/>
    </row>
    <row r="22" customFormat="false" ht="54.1" hidden="false" customHeight="true" outlineLevel="0" collapsed="false">
      <c r="A22" s="56"/>
      <c r="B22" s="63" t="s">
        <v>47</v>
      </c>
      <c r="C22" s="61"/>
      <c r="D22" s="61"/>
      <c r="E22" s="58"/>
      <c r="F22" s="59" t="s">
        <v>48</v>
      </c>
      <c r="G22" s="59"/>
      <c r="H22" s="62"/>
      <c r="I22" s="56"/>
      <c r="J22" s="56"/>
      <c r="K22" s="64" t="s">
        <v>49</v>
      </c>
      <c r="L22" s="56"/>
      <c r="M22" s="60"/>
      <c r="N22" s="2"/>
    </row>
    <row r="23" customFormat="false" ht="15" hidden="false" customHeight="true" outlineLevel="0" collapsed="false">
      <c r="A23" s="65"/>
      <c r="B23" s="61"/>
      <c r="C23" s="61"/>
      <c r="D23" s="61"/>
      <c r="E23" s="61"/>
      <c r="F23" s="28"/>
      <c r="G23" s="28"/>
      <c r="H23" s="28"/>
      <c r="I23" s="7"/>
      <c r="J23" s="7"/>
      <c r="K23" s="7"/>
      <c r="L23" s="7"/>
      <c r="M23" s="7"/>
    </row>
    <row r="24" customFormat="false" ht="15" hidden="false" customHeight="true" outlineLevel="0" collapsed="false">
      <c r="A24" s="65"/>
      <c r="B24" s="61"/>
      <c r="C24" s="61"/>
      <c r="D24" s="61"/>
      <c r="E24" s="61"/>
      <c r="F24" s="62"/>
      <c r="G24" s="62"/>
      <c r="H24" s="62"/>
      <c r="I24" s="7"/>
      <c r="J24" s="7"/>
      <c r="K24" s="7"/>
      <c r="L24" s="7"/>
      <c r="M24" s="7"/>
    </row>
    <row r="25" customFormat="false" ht="15" hidden="false" customHeight="true" outlineLevel="0" collapsed="false">
      <c r="A25" s="65"/>
      <c r="B25" s="61"/>
      <c r="C25" s="61"/>
      <c r="D25" s="61"/>
      <c r="E25" s="61"/>
      <c r="F25" s="62"/>
      <c r="G25" s="62"/>
      <c r="H25" s="62"/>
      <c r="I25" s="7"/>
      <c r="J25" s="7"/>
      <c r="K25" s="7"/>
      <c r="L25" s="7"/>
      <c r="M25" s="7"/>
    </row>
    <row r="26" customFormat="false" ht="15" hidden="false" customHeight="true" outlineLevel="0" collapsed="false">
      <c r="A26" s="65"/>
      <c r="B26" s="61"/>
      <c r="C26" s="61"/>
      <c r="D26" s="61"/>
      <c r="E26" s="61"/>
      <c r="F26" s="62"/>
      <c r="G26" s="62"/>
      <c r="H26" s="62"/>
      <c r="I26" s="7"/>
      <c r="J26" s="7"/>
      <c r="K26" s="7"/>
      <c r="L26" s="7"/>
      <c r="M26" s="7"/>
    </row>
    <row r="27" customFormat="false" ht="16.5" hidden="false" customHeight="true" outlineLevel="0" collapsed="false"/>
    <row r="28" s="25" customFormat="true" ht="57" hidden="false" customHeight="true" outlineLevel="0" collapsed="false">
      <c r="B28" s="29"/>
      <c r="C28" s="29"/>
      <c r="D28" s="29"/>
      <c r="E28" s="29"/>
      <c r="F28" s="29"/>
      <c r="G28" s="29"/>
      <c r="I28" s="66"/>
      <c r="J28" s="66"/>
      <c r="K28" s="66"/>
      <c r="L28" s="66"/>
      <c r="M28" s="66"/>
    </row>
    <row r="29" s="25" customFormat="true" ht="66.75" hidden="false" customHeight="true" outlineLevel="0" collapsed="false">
      <c r="B29" s="29"/>
      <c r="C29" s="29"/>
      <c r="D29" s="29"/>
      <c r="E29" s="29"/>
      <c r="F29" s="29"/>
      <c r="G29" s="29"/>
      <c r="I29" s="66"/>
      <c r="J29" s="66"/>
      <c r="K29" s="66"/>
      <c r="L29" s="66"/>
      <c r="M29" s="66"/>
    </row>
  </sheetData>
  <mergeCells count="38">
    <mergeCell ref="A1:M1"/>
    <mergeCell ref="A2:M2"/>
    <mergeCell ref="A3:M3"/>
    <mergeCell ref="B4:E4"/>
    <mergeCell ref="F4:G4"/>
    <mergeCell ref="H4:I4"/>
    <mergeCell ref="J4:K4"/>
    <mergeCell ref="L4:M4"/>
    <mergeCell ref="B5:E5"/>
    <mergeCell ref="F5:G5"/>
    <mergeCell ref="H5:I5"/>
    <mergeCell ref="J5:K5"/>
    <mergeCell ref="L5:M5"/>
    <mergeCell ref="B6:E6"/>
    <mergeCell ref="F6:G6"/>
    <mergeCell ref="H6:I6"/>
    <mergeCell ref="J6:K6"/>
    <mergeCell ref="L6:M6"/>
    <mergeCell ref="B7:E7"/>
    <mergeCell ref="F7:G7"/>
    <mergeCell ref="H7:I7"/>
    <mergeCell ref="J7:K7"/>
    <mergeCell ref="L7:M7"/>
    <mergeCell ref="A8:M8"/>
    <mergeCell ref="A9:M9"/>
    <mergeCell ref="A10:M10"/>
    <mergeCell ref="B11:M11"/>
    <mergeCell ref="B12:M12"/>
    <mergeCell ref="A18:L18"/>
    <mergeCell ref="B19:D19"/>
    <mergeCell ref="F19:H19"/>
    <mergeCell ref="F22:G22"/>
    <mergeCell ref="B23:D23"/>
    <mergeCell ref="F23:H23"/>
    <mergeCell ref="B28:G28"/>
    <mergeCell ref="I28:M28"/>
    <mergeCell ref="B29:G29"/>
    <mergeCell ref="I29:M29"/>
  </mergeCells>
  <printOptions headings="false" gridLines="false" gridLinesSet="true" horizontalCentered="true" verticalCentered="true"/>
  <pageMargins left="0.25" right="0.25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LibreOffice/24.2.3.2$Linux_X86_64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cp:lastPrinted>2026-07-27T11:15:31Z</cp:lastPrinted>
  <dcterms:modified xsi:type="dcterms:W3CDTF">2026-07-27T11:18:00Z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