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80" windowHeight="12225"/>
  </bookViews>
  <sheets>
    <sheet name="АУКЦИОН" sheetId="1" r:id="rId1"/>
  </sheets>
  <definedNames>
    <definedName name="_xlnm.Print_Titles" localSheetId="0">АУКЦИОН!$5:$6</definedName>
    <definedName name="_xlnm.Print_Area" localSheetId="0">АУКЦИОН!$A$1:$N$17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1" i="1" l="1"/>
  <c r="I7" i="1" l="1"/>
  <c r="J7" i="1" s="1"/>
  <c r="K7" i="1" s="1"/>
  <c r="L7" i="1"/>
  <c r="I8" i="1"/>
  <c r="J8" i="1" s="1"/>
  <c r="K8" i="1" s="1"/>
  <c r="L8" i="1"/>
  <c r="I9" i="1"/>
  <c r="J9" i="1" s="1"/>
  <c r="K9" i="1" s="1"/>
  <c r="L9" i="1"/>
  <c r="I10" i="1"/>
  <c r="M10" i="1" s="1"/>
  <c r="N10" i="1" s="1"/>
  <c r="L10" i="1"/>
  <c r="J10" i="1" l="1"/>
  <c r="K10" i="1" s="1"/>
  <c r="M8" i="1"/>
  <c r="N8" i="1" s="1"/>
  <c r="M7" i="1"/>
  <c r="N7" i="1" s="1"/>
  <c r="M9" i="1"/>
  <c r="N9" i="1" s="1"/>
</calcChain>
</file>

<file path=xl/sharedStrings.xml><?xml version="1.0" encoding="utf-8"?>
<sst xmlns="http://schemas.openxmlformats.org/spreadsheetml/2006/main" count="36" uniqueCount="31">
  <si>
    <t>Обоснование начальной (максимальной) цены контракта</t>
  </si>
  <si>
    <t>№ п/п</t>
  </si>
  <si>
    <t>Ед. изм</t>
  </si>
  <si>
    <t>Кол-во</t>
  </si>
  <si>
    <t>Применяемый коэффициент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</si>
  <si>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</si>
  <si>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</si>
  <si>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rFont val="Times New Roman"/>
        <family val="1"/>
        <charset val="204"/>
      </rPr>
      <t xml:space="preserve">         (не должен превышать 33%)</t>
    </r>
  </si>
  <si>
    <t>Цена за единицу изм. (руб.)</t>
  </si>
  <si>
    <t>-</t>
  </si>
  <si>
    <t xml:space="preserve">  </t>
  </si>
  <si>
    <t>Н(М)ЦК  определяемая методом сопоставимых рыночных цен (анализа рынка)*</t>
  </si>
  <si>
    <t xml:space="preserve">Однородность совокупности значений выявленных цен, используемых в расчете Н(М)ЦК </t>
  </si>
  <si>
    <t xml:space="preserve">* При определении Н(М)ЦК контракта Заказчиком применяется Приказ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
</t>
  </si>
  <si>
    <t>Наименование объекта закупки</t>
  </si>
  <si>
    <t>Н(М)ЦК контракта с учетом количества ТРУ (руб.)</t>
  </si>
  <si>
    <t>Коммерческие предложения (общедоступная информация изучения рынка) (руб./ед.изм.)</t>
  </si>
  <si>
    <r>
      <rPr>
        <b/>
        <sz val="8"/>
        <rFont val="Times New Roman"/>
        <family val="1"/>
        <charset val="204"/>
      </rPr>
      <t>Расчет Н(М)ЦК по формуле</t>
    </r>
    <r>
      <rPr>
        <sz val="8"/>
        <rFont val="Times New Roman"/>
        <family val="1"/>
        <charset val="204"/>
      </rPr>
      <t xml:space="preserve">     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цi  - цена единицы</t>
    </r>
  </si>
  <si>
    <t>штука</t>
  </si>
  <si>
    <t>КП № 1                                (вх. № 750/КП от 05.06.2026)</t>
  </si>
  <si>
    <t>КП № 2                                (вх. № 751/КП от 05.06.2026)</t>
  </si>
  <si>
    <t>КП № 3                                (вх. №  752/КП от 05.06.2026)</t>
  </si>
  <si>
    <t>компл</t>
  </si>
  <si>
    <t xml:space="preserve">Пароочиститель </t>
  </si>
  <si>
    <r>
      <t xml:space="preserve">В соответствии с ч. 2 ст. 72, ст.158, 162 Бюджетного Кодекса РФ, Приказом Министерства финансов Российской Федерации от 31.08.2018 № 186н "О требованиях к составлению и утверждению плана финансово-хозяйственной деятельности государственного (муниципального) учреждения",  Планом финансово-хозяйственной деятельности учреждения, начальная (максимальная) цена контракта составит </t>
    </r>
    <r>
      <rPr>
        <b/>
        <sz val="16"/>
        <color rgb="FF002060"/>
        <rFont val="Times New Roman"/>
        <family val="1"/>
        <charset val="204"/>
      </rPr>
      <t>220 520,66</t>
    </r>
    <r>
      <rPr>
        <b/>
        <sz val="16"/>
        <rFont val="Times New Roman"/>
        <family val="1"/>
        <charset val="204"/>
      </rPr>
      <t xml:space="preserve"> руб.</t>
    </r>
  </si>
  <si>
    <t>Фильтр-мешки</t>
  </si>
  <si>
    <t>на поставку уборочного оборудования для учебной лаборатории</t>
  </si>
  <si>
    <t>Используемый метод определения НМЦК : иной метод</t>
  </si>
  <si>
    <t>Пылесосы бытовые (пылесос для сухой уборки)</t>
  </si>
  <si>
    <t>Пылесосы бытовые (Профессиональный моющий пылесос)</t>
  </si>
  <si>
    <t>Частью 2 статьи 22 Федерального закона № 44 –ФЗ «О контрактной системе в сфере закупок товаров, работ, услуг для обеспечения государственных и муниципальных нужд» (далее – Федеральный закон № 44-ФЗ) предусмотрено, что метод сопоставимых рыночных цен (анализа рынка) заключается в установлении начальной (максимальной) цены контракта, цены контракта, заключаемого с единственным поставщиком (подрядчиком, исполнителем), на основании информации о рыночных ценах идентичных товаров, работ, услуг, планируемых к закупкам, или при их отсутствии однородных товаров, работ, услуг.
Частью 6 статьи 22 Федерального закона № 44 –ФЗ установлено, что 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исполнителем).
Согласно части 25 статьи 22 Федерального закона № 44-ФЗ для целей осуществления закупок товаров, работ, услуг, в отношении которых установлены предусмотренные пунктом 1 части 2 статьи 14 Федерального закона № 44-ФЗ запрет, ограничение или преимущество, Правительство Российской Федерации устанавливает особенности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в том числе товаров, поставляемых при выполнении закупаемых работ, оказании закупаемых услуг, начальной цены единицы работы, услуги (далее- НМЦК) на основе функциональных, технических и качественных характеристик, эксплуатационных характеристик товаров российского происхождения, работ, услуг, соответственно выполняемых, оказываемых российскими лицами.
Так, подпунктом «в» пункта 7 постановления Правительства Российской Федерации от 23.12.2024 г. N 1875 «О мерах по предоставлению национального режима при осуществлении закупок товаров, работ, услуг для обеспечения государственных и муниципальных нужд, закупок товаров, работ, услуг отдельными видами юридических лиц» (далее – ПП РФ № 1875) при определении НМЦК для осуществления закупки, объект закупки которой включает товары, указанные в приложении N 1 и (или) приложении N 2 ПП РФ № 1875 установлено, что при определении идентичности и однородности товаров подлежат учету исключительно товары, происходящие из государств - членов ЕАЭС.
В соответствии с частью 1.1 статьи 33 Федерального закона № 44 – ФЗ при описании являющегося объектом закупки товара, в отношении которого установлены предусмотренные пунктом 1 части 2 статьи 14 Федерального закона № 44 – ФЗ запрет, ограничение или преимущество, указываются характеристики товара российского происхождения.
Таким образом, особенности, предусмотренные подпунктом «в» пункта 7 ПП РФ № 1875 не применяются на основании абзаца 6 пп. «г» п. 7 ПП РФ № 1875 в котором предусмотрено, что особенности, предусмотренные подпунктом «в» пункта 7 ПП РФ № 1875, не применяются, если в реестре российской промышленной продукции отсутствуют указанные в позициях 1 - 433 приложения N 2 к ПП РФ № 1875 товары с характеристиками, соответствующими потребности заказчика.
В связи с тем, что в реестре российской промышленной продукции отсутствует товар с характеристиками, соответствующими потребности Заказчика, Заказчиком в описании объекта закупки использовались характеристики товара, потребность в котором имеется у Заказчика и который отсутствует в реестре российской промышленной продукции. (Уведомление об отсутствии закупаемого товара, а именно "пароочиститель" в реестре российской промышленной продукции № 1875/2/2026-09-23/828121 (прикреплено отдельным документом)). Также Заказчик использует иной метод определения НМЦК.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</si>
</sst>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23" x14ac:knownFonts="1">
    <font>
      <sz val="11"/>
      <color theme="1"/>
      <name val="Calibri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rgb="FF002060"/>
      <name val="Times New Roman"/>
      <family val="1"/>
      <charset val="204"/>
    </font>
    <font>
      <sz val="7"/>
      <color theme="0" tint="-0.49998474074526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horizontal="left" wrapText="1"/>
    </xf>
    <xf numFmtId="0" fontId="11" fillId="0" borderId="0" xfId="0" applyFont="1" applyAlignment="1" applyProtection="1">
      <alignment horizontal="left" vertical="top" wrapText="1"/>
      <protection locked="0"/>
    </xf>
    <xf numFmtId="0" fontId="11" fillId="0" borderId="0" xfId="0" applyFont="1"/>
    <xf numFmtId="0" fontId="11" fillId="0" borderId="0" xfId="0" applyFont="1" applyAlignment="1" applyProtection="1">
      <alignment wrapText="1"/>
      <protection locked="0"/>
    </xf>
    <xf numFmtId="165" fontId="11" fillId="0" borderId="0" xfId="0" applyNumberFormat="1" applyFont="1" applyFill="1" applyAlignment="1" applyProtection="1">
      <alignment horizontal="center" vertical="center"/>
      <protection locked="0"/>
    </xf>
    <xf numFmtId="0" fontId="13" fillId="0" borderId="0" xfId="0" applyFont="1" applyFill="1" applyAlignment="1" applyProtection="1">
      <alignment vertical="center"/>
      <protection locked="0"/>
    </xf>
    <xf numFmtId="0" fontId="14" fillId="0" borderId="0" xfId="0" applyFont="1"/>
    <xf numFmtId="0" fontId="2" fillId="0" borderId="0" xfId="0" applyFont="1" applyFill="1" applyAlignment="1" applyProtection="1">
      <alignment vertical="center"/>
      <protection locked="0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0" fontId="13" fillId="0" borderId="0" xfId="0" applyFont="1" applyAlignment="1">
      <alignment vertical="center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11" fillId="0" borderId="0" xfId="0" applyFont="1" applyFill="1" applyAlignment="1">
      <alignment horizontal="center" vertical="top"/>
    </xf>
    <xf numFmtId="0" fontId="7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2" fontId="5" fillId="0" borderId="0" xfId="0" applyNumberFormat="1" applyFont="1" applyFill="1" applyAlignment="1">
      <alignment vertical="center"/>
    </xf>
    <xf numFmtId="0" fontId="7" fillId="0" borderId="0" xfId="0" applyFont="1" applyFill="1"/>
    <xf numFmtId="0" fontId="5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4" fontId="10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2" fontId="10" fillId="0" borderId="0" xfId="0" applyNumberFormat="1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/>
    </xf>
    <xf numFmtId="4" fontId="10" fillId="0" borderId="3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4" fontId="19" fillId="2" borderId="7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textRotation="90" wrapText="1"/>
    </xf>
    <xf numFmtId="4" fontId="22" fillId="0" borderId="3" xfId="0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justify" wrapText="1"/>
    </xf>
    <xf numFmtId="4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" fontId="21" fillId="0" borderId="0" xfId="0" applyNumberFormat="1" applyFont="1" applyFill="1" applyBorder="1" applyAlignment="1">
      <alignment horizontal="left" vertical="center" wrapText="1"/>
    </xf>
    <xf numFmtId="4" fontId="2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textRotation="90" wrapText="1"/>
    </xf>
    <xf numFmtId="0" fontId="6" fillId="0" borderId="6" xfId="0" applyFont="1" applyFill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5</xdr:row>
      <xdr:rowOff>952500</xdr:rowOff>
    </xdr:from>
    <xdr:to>
      <xdr:col>11</xdr:col>
      <xdr:colOff>0</xdr:colOff>
      <xdr:row>5</xdr:row>
      <xdr:rowOff>1304925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05175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19050</xdr:colOff>
      <xdr:row>5</xdr:row>
      <xdr:rowOff>923925</xdr:rowOff>
    </xdr:from>
    <xdr:to>
      <xdr:col>9</xdr:col>
      <xdr:colOff>1019175</xdr:colOff>
      <xdr:row>5</xdr:row>
      <xdr:rowOff>1362075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391400" y="3276600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125067</xdr:colOff>
      <xdr:row>5</xdr:row>
      <xdr:rowOff>1098688</xdr:rowOff>
    </xdr:from>
    <xdr:to>
      <xdr:col>11</xdr:col>
      <xdr:colOff>1610967</xdr:colOff>
      <xdr:row>5</xdr:row>
      <xdr:rowOff>1460638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232045" y="2697231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P23"/>
  <sheetViews>
    <sheetView tabSelected="1" zoomScaleNormal="100" zoomScaleSheetLayoutView="100" workbookViewId="0">
      <selection activeCell="D20" sqref="D20"/>
    </sheetView>
  </sheetViews>
  <sheetFormatPr defaultColWidth="9.140625" defaultRowHeight="12.75" x14ac:dyDescent="0.2"/>
  <cols>
    <col min="1" max="1" width="5" style="2" customWidth="1"/>
    <col min="2" max="2" width="36.5703125" style="2" customWidth="1"/>
    <col min="3" max="3" width="8.5703125" style="2" customWidth="1"/>
    <col min="4" max="4" width="8.140625" style="2" customWidth="1"/>
    <col min="5" max="7" width="14.7109375" style="2" customWidth="1"/>
    <col min="8" max="8" width="4.7109375" style="2" customWidth="1"/>
    <col min="9" max="9" width="13.5703125" style="2" customWidth="1"/>
    <col min="10" max="10" width="16.85546875" style="2" customWidth="1"/>
    <col min="11" max="11" width="14.28515625" style="2" customWidth="1"/>
    <col min="12" max="12" width="24.42578125" style="2" customWidth="1"/>
    <col min="13" max="13" width="14.28515625" style="2" customWidth="1"/>
    <col min="14" max="14" width="18.28515625" style="2" customWidth="1"/>
    <col min="15" max="15" width="16.42578125" style="2" customWidth="1"/>
    <col min="16" max="16" width="15.140625" style="2" customWidth="1"/>
    <col min="17" max="16384" width="9.140625" style="2"/>
  </cols>
  <sheetData>
    <row r="1" spans="1:16" s="1" customFormat="1" ht="20.25" customHeight="1" x14ac:dyDescent="0.3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6" s="17" customFormat="1" ht="24" customHeight="1" x14ac:dyDescent="0.3">
      <c r="A2" s="46" t="s">
        <v>26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16" s="17" customFormat="1" ht="15.75" customHeight="1" x14ac:dyDescent="0.3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6" s="1" customFormat="1" ht="19.5" customHeight="1" x14ac:dyDescent="0.3">
      <c r="A4" s="38"/>
      <c r="B4" s="54" t="s">
        <v>27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</row>
    <row r="5" spans="1:16" ht="46.5" customHeight="1" x14ac:dyDescent="0.2">
      <c r="A5" s="47" t="s">
        <v>1</v>
      </c>
      <c r="B5" s="47" t="s">
        <v>14</v>
      </c>
      <c r="C5" s="48" t="s">
        <v>2</v>
      </c>
      <c r="D5" s="48" t="s">
        <v>3</v>
      </c>
      <c r="E5" s="50" t="s">
        <v>16</v>
      </c>
      <c r="F5" s="51"/>
      <c r="G5" s="51"/>
      <c r="H5" s="52" t="s">
        <v>4</v>
      </c>
      <c r="I5" s="55" t="s">
        <v>12</v>
      </c>
      <c r="J5" s="55"/>
      <c r="K5" s="55"/>
      <c r="L5" s="56" t="s">
        <v>11</v>
      </c>
      <c r="M5" s="56"/>
      <c r="N5" s="56"/>
    </row>
    <row r="6" spans="1:16" ht="130.5" customHeight="1" x14ac:dyDescent="0.2">
      <c r="A6" s="47"/>
      <c r="B6" s="48"/>
      <c r="C6" s="49"/>
      <c r="D6" s="49"/>
      <c r="E6" s="39" t="s">
        <v>19</v>
      </c>
      <c r="F6" s="39" t="s">
        <v>20</v>
      </c>
      <c r="G6" s="39" t="s">
        <v>21</v>
      </c>
      <c r="H6" s="53"/>
      <c r="I6" s="26" t="s">
        <v>5</v>
      </c>
      <c r="J6" s="26" t="s">
        <v>6</v>
      </c>
      <c r="K6" s="26" t="s">
        <v>7</v>
      </c>
      <c r="L6" s="27" t="s">
        <v>17</v>
      </c>
      <c r="M6" s="26" t="s">
        <v>8</v>
      </c>
      <c r="N6" s="26" t="s">
        <v>15</v>
      </c>
      <c r="O6" s="15"/>
      <c r="P6" s="16"/>
    </row>
    <row r="7" spans="1:16" ht="30.75" customHeight="1" x14ac:dyDescent="0.2">
      <c r="A7" s="28">
        <v>1</v>
      </c>
      <c r="B7" s="29" t="s">
        <v>28</v>
      </c>
      <c r="C7" s="28" t="s">
        <v>18</v>
      </c>
      <c r="D7" s="36">
        <v>2</v>
      </c>
      <c r="E7" s="40">
        <v>16900.5</v>
      </c>
      <c r="F7" s="40">
        <v>17790</v>
      </c>
      <c r="G7" s="40">
        <v>17790</v>
      </c>
      <c r="H7" s="25" t="s">
        <v>9</v>
      </c>
      <c r="I7" s="25">
        <f t="shared" ref="I7:I10" si="0">AVERAGE(E7:G7)</f>
        <v>17493.5</v>
      </c>
      <c r="J7" s="35">
        <f t="shared" ref="J7:J10" si="1">SQRT(((SUM((POWER(F7-I7,2)),(POWER(E7-I7,2)),(POWER(G7-I7,2)))/(3-1))))</f>
        <v>513.55306444417215</v>
      </c>
      <c r="K7" s="25">
        <f t="shared" ref="K7:K10" si="2">J7/I7*100</f>
        <v>2.9356793348625043</v>
      </c>
      <c r="L7" s="25">
        <f t="shared" ref="L7:L10" si="3">((D7/3)*(SUM(E7:G7)))</f>
        <v>34987</v>
      </c>
      <c r="M7" s="25">
        <f t="shared" ref="M7:M10" si="4">I7</f>
        <v>17493.5</v>
      </c>
      <c r="N7" s="25">
        <f t="shared" ref="N7:N10" si="5">M7*D7</f>
        <v>34987</v>
      </c>
      <c r="O7" s="15"/>
      <c r="P7" s="16"/>
    </row>
    <row r="8" spans="1:16" ht="21" customHeight="1" x14ac:dyDescent="0.2">
      <c r="A8" s="28">
        <v>2</v>
      </c>
      <c r="B8" s="29" t="s">
        <v>25</v>
      </c>
      <c r="C8" s="28" t="s">
        <v>22</v>
      </c>
      <c r="D8" s="36">
        <v>1</v>
      </c>
      <c r="E8" s="40">
        <v>621</v>
      </c>
      <c r="F8" s="40">
        <v>690</v>
      </c>
      <c r="G8" s="40">
        <v>690</v>
      </c>
      <c r="H8" s="25" t="s">
        <v>9</v>
      </c>
      <c r="I8" s="25">
        <f t="shared" si="0"/>
        <v>667</v>
      </c>
      <c r="J8" s="35">
        <f t="shared" si="1"/>
        <v>39.837168574084181</v>
      </c>
      <c r="K8" s="25">
        <f t="shared" si="2"/>
        <v>5.9725889916168189</v>
      </c>
      <c r="L8" s="25">
        <f t="shared" si="3"/>
        <v>667</v>
      </c>
      <c r="M8" s="25">
        <f t="shared" si="4"/>
        <v>667</v>
      </c>
      <c r="N8" s="25">
        <f t="shared" si="5"/>
        <v>667</v>
      </c>
      <c r="O8" s="15"/>
      <c r="P8" s="16"/>
    </row>
    <row r="9" spans="1:16" ht="28.5" customHeight="1" x14ac:dyDescent="0.2">
      <c r="A9" s="28">
        <v>3</v>
      </c>
      <c r="B9" s="29" t="s">
        <v>29</v>
      </c>
      <c r="C9" s="28" t="s">
        <v>18</v>
      </c>
      <c r="D9" s="36">
        <v>1</v>
      </c>
      <c r="E9" s="40">
        <v>103550</v>
      </c>
      <c r="F9" s="40">
        <v>109000</v>
      </c>
      <c r="G9" s="40">
        <v>109000</v>
      </c>
      <c r="H9" s="25" t="s">
        <v>9</v>
      </c>
      <c r="I9" s="25">
        <f t="shared" si="0"/>
        <v>107183.33333333333</v>
      </c>
      <c r="J9" s="35">
        <f t="shared" si="1"/>
        <v>3146.5589670834606</v>
      </c>
      <c r="K9" s="25">
        <f t="shared" si="2"/>
        <v>2.9356793348625043</v>
      </c>
      <c r="L9" s="25">
        <f t="shared" si="3"/>
        <v>107183.33333333333</v>
      </c>
      <c r="M9" s="25">
        <f t="shared" si="4"/>
        <v>107183.33333333333</v>
      </c>
      <c r="N9" s="25">
        <f t="shared" si="5"/>
        <v>107183.33333333333</v>
      </c>
      <c r="O9" s="15"/>
      <c r="P9" s="16"/>
    </row>
    <row r="10" spans="1:16" ht="21" customHeight="1" thickBot="1" x14ac:dyDescent="0.25">
      <c r="A10" s="28">
        <v>4</v>
      </c>
      <c r="B10" s="29" t="s">
        <v>23</v>
      </c>
      <c r="C10" s="28" t="s">
        <v>18</v>
      </c>
      <c r="D10" s="36">
        <v>1</v>
      </c>
      <c r="E10" s="40">
        <v>75050</v>
      </c>
      <c r="F10" s="40">
        <v>79000</v>
      </c>
      <c r="G10" s="40">
        <v>79000</v>
      </c>
      <c r="H10" s="25" t="s">
        <v>9</v>
      </c>
      <c r="I10" s="25">
        <f t="shared" si="0"/>
        <v>77683.333333333328</v>
      </c>
      <c r="J10" s="35">
        <f t="shared" si="1"/>
        <v>2280.5335632990218</v>
      </c>
      <c r="K10" s="25">
        <f t="shared" si="2"/>
        <v>2.9356793348625043</v>
      </c>
      <c r="L10" s="25">
        <f t="shared" si="3"/>
        <v>77683.333333333328</v>
      </c>
      <c r="M10" s="25">
        <f t="shared" si="4"/>
        <v>77683.333333333328</v>
      </c>
      <c r="N10" s="25">
        <f t="shared" si="5"/>
        <v>77683.333333333328</v>
      </c>
      <c r="O10" s="15"/>
      <c r="P10" s="16"/>
    </row>
    <row r="11" spans="1:16" s="18" customFormat="1" ht="20.100000000000001" customHeight="1" thickBot="1" x14ac:dyDescent="0.3">
      <c r="A11" s="30"/>
      <c r="B11" s="31"/>
      <c r="C11" s="30"/>
      <c r="D11" s="30"/>
      <c r="H11" s="32"/>
      <c r="I11" s="33"/>
      <c r="J11" s="34"/>
      <c r="K11" s="34"/>
      <c r="L11" s="33"/>
      <c r="M11" s="33"/>
      <c r="N11" s="37">
        <f>220520.66</f>
        <v>220520.66</v>
      </c>
    </row>
    <row r="12" spans="1:16" s="19" customFormat="1" ht="15.75" x14ac:dyDescent="0.25">
      <c r="B12" s="20"/>
      <c r="C12" s="20"/>
      <c r="D12" s="20"/>
      <c r="E12" s="20"/>
      <c r="F12" s="20"/>
      <c r="G12" s="20"/>
      <c r="H12" s="20"/>
      <c r="J12" s="20"/>
      <c r="K12" s="20"/>
      <c r="L12" s="20" t="s">
        <v>10</v>
      </c>
      <c r="M12" s="20"/>
      <c r="N12" s="21"/>
    </row>
    <row r="13" spans="1:16" s="3" customFormat="1" ht="57" customHeight="1" x14ac:dyDescent="0.25">
      <c r="A13" s="43" t="s">
        <v>24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14"/>
      <c r="P13" s="14"/>
    </row>
    <row r="14" spans="1:16" s="19" customFormat="1" ht="17.25" customHeight="1" x14ac:dyDescent="0.25">
      <c r="A14" s="42"/>
      <c r="B14" s="42"/>
      <c r="C14" s="23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</row>
    <row r="15" spans="1:16" s="19" customFormat="1" ht="152.25" customHeight="1" x14ac:dyDescent="0.25">
      <c r="A15" s="44" t="s">
        <v>30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6" s="19" customFormat="1" ht="15.75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</row>
    <row r="17" spans="1:14" s="22" customFormat="1" ht="45" customHeight="1" x14ac:dyDescent="0.2">
      <c r="A17" s="41" t="s">
        <v>13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</row>
    <row r="18" spans="1:14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s="9" customFormat="1" ht="15.75" x14ac:dyDescent="0.25">
      <c r="A20" s="5"/>
      <c r="B20" s="5"/>
      <c r="C20" s="5"/>
      <c r="D20" s="6"/>
      <c r="E20" s="7"/>
      <c r="F20" s="8"/>
      <c r="G20" s="8"/>
    </row>
    <row r="21" spans="1:14" s="11" customFormat="1" ht="18.75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1:14" s="11" customFormat="1" ht="18.75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4" s="1" customFormat="1" ht="18.75" x14ac:dyDescent="0.3">
      <c r="A23" s="10"/>
      <c r="B23" s="10"/>
      <c r="C23" s="10"/>
      <c r="D23" s="12"/>
      <c r="E23" s="12"/>
      <c r="F23" s="12"/>
      <c r="G23" s="12"/>
      <c r="H23" s="12"/>
      <c r="I23" s="12"/>
      <c r="J23" s="12"/>
      <c r="N23" s="13"/>
    </row>
  </sheetData>
  <mergeCells count="15">
    <mergeCell ref="A17:N17"/>
    <mergeCell ref="A14:B14"/>
    <mergeCell ref="A13:N13"/>
    <mergeCell ref="A15:N15"/>
    <mergeCell ref="A1:N1"/>
    <mergeCell ref="A2:N2"/>
    <mergeCell ref="A5:A6"/>
    <mergeCell ref="B5:B6"/>
    <mergeCell ref="C5:C6"/>
    <mergeCell ref="D5:D6"/>
    <mergeCell ref="E5:G5"/>
    <mergeCell ref="H5:H6"/>
    <mergeCell ref="B4:N4"/>
    <mergeCell ref="I5:K5"/>
    <mergeCell ref="L5:N5"/>
  </mergeCells>
  <pageMargins left="0.19685039370078741" right="0.19685039370078741" top="1.1811023622047245" bottom="0.39370078740157483" header="0.23622047244094491" footer="0.23622047244094491"/>
  <pageSetup paperSize="9" scale="75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АУКЦИОН</vt:lpstr>
      <vt:lpstr>АУКЦИОН!Заголовки_для_печати</vt:lpstr>
      <vt:lpstr>АУКЦИОН!Область_печати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Гаврилова Н.А</dc:creator>
  <cp:lastModifiedBy>Поденная Ольга Андреевна</cp:lastModifiedBy>
  <cp:lastPrinted>2025-04-16T09:39:40Z</cp:lastPrinted>
  <dcterms:created xsi:type="dcterms:W3CDTF">2022-03-03T07:31:44Z</dcterms:created>
  <dcterms:modified xsi:type="dcterms:W3CDTF">2026-09-23T13:14:08Z</dcterms:modified>
</cp:coreProperties>
</file>