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 tabRatio="375"/>
  </bookViews>
  <sheets>
    <sheet name="обосн" sheetId="8" r:id="rId1"/>
  </sheets>
  <definedNames>
    <definedName name="_xlnm.Print_Area" localSheetId="0">обосн!$A$2:$O$9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8" l="1"/>
  <c r="J9" i="8"/>
  <c r="L9" i="8"/>
  <c r="M9" i="8" s="1"/>
  <c r="N9" i="8" s="1"/>
  <c r="O9" i="8" s="1"/>
  <c r="K9" i="8" l="1"/>
  <c r="O10" i="8"/>
</calcChain>
</file>

<file path=xl/sharedStrings.xml><?xml version="1.0" encoding="utf-8"?>
<sst xmlns="http://schemas.openxmlformats.org/spreadsheetml/2006/main" count="32" uniqueCount="32">
  <si>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</si>
  <si>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</si>
  <si>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</si>
  <si>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</si>
  <si>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</si>
  <si>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</si>
  <si>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</si>
  <si>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</si>
  <si>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</si>
  <si>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</si>
  <si>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</si>
  <si>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</si>
  <si>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</si>
  <si>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</si>
  <si>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</si>
  <si>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</si>
  <si>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</si>
  <si>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</si>
  <si>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</si>
  <si>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</si>
  <si>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Наименование объекта закупки</t>
  </si>
  <si>
    <t>Метод сопоставимых рыночных цен (анализ рынка)В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контракта, заключаемого с единственным поставщиком (подрядчиком, исполнителем)</t>
  </si>
  <si>
    <t xml:space="preserve">Ценовое предложение №1 </t>
  </si>
  <si>
    <t xml:space="preserve">Ценовое предложение №2 </t>
  </si>
  <si>
    <t xml:space="preserve">Ценовое предложение №3 </t>
  </si>
  <si>
    <t>Обоснование начальной (максимальной) цены контракта
на оказание услуг по обновлению кассовог аппарата АТОЛ-59600</t>
  </si>
  <si>
    <t>оказание услуг по обновлению кассовог аппарата АТОЛ-59600</t>
  </si>
  <si>
    <t>шт</t>
  </si>
  <si>
    <t>Расчетная сумма:</t>
  </si>
  <si>
    <t xml:space="preserve">руб., </t>
  </si>
  <si>
    <t>Заказчик не указывает сведения о потенциальных поставщиках, сделавших коммерческое предложение во избежание нарушения Статьи 11 Федерального закона от 26.07.2006. № 135-ФЗ (ред. от 01.03.2011) «О защите конкуренции» и сговора участников размещения заказа. Коммерческие предложения хранятся у Заказчика.</t>
  </si>
  <si>
    <r>
      <t xml:space="preserve">т.к. НМЦК не может превышать объем выделенных ЛБО, </t>
    </r>
    <r>
      <rPr>
        <b/>
        <sz val="12"/>
        <rFont val="Times New Roman"/>
        <family val="1"/>
        <charset val="204"/>
      </rPr>
      <t>то НМЦК по оказанию услуг составит 23170 рублей 00 коп.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</si>
</sst>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10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 justifyLastLine="1"/>
    </xf>
    <xf numFmtId="0" fontId="13" fillId="4" borderId="1" xfId="0" applyFont="1" applyFill="1" applyBorder="1" applyAlignment="1">
      <alignment horizontal="center" vertical="center" wrapText="1" justifyLastLine="1"/>
    </xf>
    <xf numFmtId="2" fontId="14" fillId="5" borderId="1" xfId="0" applyNumberFormat="1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 wrapText="1" justifyLastLine="1"/>
    </xf>
    <xf numFmtId="2" fontId="13" fillId="5" borderId="1" xfId="0" applyNumberFormat="1" applyFont="1" applyFill="1" applyBorder="1" applyAlignment="1">
      <alignment horizontal="center" vertical="center" wrapText="1" justifyLastLine="1"/>
    </xf>
    <xf numFmtId="2" fontId="13" fillId="5" borderId="1" xfId="0" applyNumberFormat="1" applyFont="1" applyFill="1" applyBorder="1" applyAlignment="1">
      <alignment horizontal="center" vertical="center" justifyLastLine="1"/>
    </xf>
    <xf numFmtId="10" fontId="13" fillId="5" borderId="1" xfId="0" applyNumberFormat="1" applyFont="1" applyFill="1" applyBorder="1" applyAlignment="1">
      <alignment horizontal="center" vertical="center" justifyLastLine="1"/>
    </xf>
    <xf numFmtId="4" fontId="13" fillId="5" borderId="1" xfId="0" applyNumberFormat="1" applyFont="1" applyFill="1" applyBorder="1" applyAlignment="1">
      <alignment horizontal="center" vertical="center" wrapText="1" justifyLastLine="1"/>
    </xf>
    <xf numFmtId="2" fontId="9" fillId="0" borderId="0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11" fillId="0" borderId="0" xfId="0" applyFont="1" applyBorder="1" applyAlignment="1">
      <alignment horizontal="right"/>
    </xf>
    <xf numFmtId="4" fontId="15" fillId="0" borderId="0" xfId="0" applyNumberFormat="1" applyFont="1" applyAlignment="1">
      <alignment horizontal="center"/>
    </xf>
    <xf numFmtId="0" fontId="15" fillId="0" borderId="0" xfId="0" applyFont="1" applyAlignment="1"/>
    <xf numFmtId="0" fontId="15" fillId="0" borderId="0" xfId="0" applyFont="1" applyBorder="1" applyAlignment="1">
      <alignment horizontal="left"/>
    </xf>
    <xf numFmtId="0" fontId="15" fillId="0" borderId="0" xfId="0" applyFont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topLeftCell="A2" zoomScale="80" zoomScaleNormal="80" workbookViewId="0">
      <selection activeCell="Y19" sqref="Y19"/>
    </sheetView>
  </sheetViews>
  <sheetFormatPr defaultRowHeight="12.75" x14ac:dyDescent="0.2"/>
  <cols>
    <col min="1" max="1" width="4.7109375" style="1" customWidth="1"/>
    <col min="2" max="2" width="38.42578125" style="1" customWidth="1"/>
    <col min="3" max="3" width="5.85546875" style="1" customWidth="1"/>
    <col min="4" max="4" width="6.85546875" style="1" customWidth="1"/>
    <col min="5" max="5" width="11.5703125" style="1" customWidth="1"/>
    <col min="6" max="6" width="11.28515625" style="1" customWidth="1"/>
    <col min="7" max="7" width="12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45.28515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 x14ac:dyDescent="0.25">
      <c r="J1" s="2" t="s">
        <v>1</v>
      </c>
    </row>
    <row r="2" spans="1:16" ht="51.75" customHeight="1" x14ac:dyDescent="0.25">
      <c r="J2" s="2"/>
      <c r="M2" s="24"/>
      <c r="N2" s="25"/>
      <c r="O2" s="25"/>
    </row>
    <row r="3" spans="1:16" ht="32.25" customHeight="1" x14ac:dyDescent="0.2">
      <c r="A3" s="30" t="s">
        <v>25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6" ht="15.7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48" customHeight="1" x14ac:dyDescent="0.2">
      <c r="A5" s="38" t="s">
        <v>17</v>
      </c>
      <c r="B5" s="27"/>
      <c r="C5" s="21" t="s">
        <v>21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3"/>
    </row>
    <row r="6" spans="1:16" ht="32.25" customHeight="1" x14ac:dyDescent="0.2">
      <c r="A6" s="38" t="s">
        <v>18</v>
      </c>
      <c r="B6" s="27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7"/>
    </row>
    <row r="7" spans="1:16" x14ac:dyDescent="0.2">
      <c r="A7" s="31" t="s">
        <v>2</v>
      </c>
      <c r="B7" s="31" t="s">
        <v>20</v>
      </c>
      <c r="C7" s="33" t="s">
        <v>3</v>
      </c>
      <c r="D7" s="35" t="s">
        <v>0</v>
      </c>
      <c r="E7" s="37" t="s">
        <v>4</v>
      </c>
      <c r="F7" s="37"/>
      <c r="G7" s="37"/>
      <c r="H7" s="37"/>
      <c r="I7" s="28" t="s">
        <v>5</v>
      </c>
      <c r="J7" s="28"/>
      <c r="K7" s="28"/>
      <c r="L7" s="29" t="s">
        <v>6</v>
      </c>
      <c r="M7" s="29"/>
      <c r="N7" s="29"/>
      <c r="O7" s="29"/>
    </row>
    <row r="8" spans="1:16" ht="204" x14ac:dyDescent="0.2">
      <c r="A8" s="32"/>
      <c r="B8" s="32"/>
      <c r="C8" s="34"/>
      <c r="D8" s="36"/>
      <c r="E8" s="7" t="s">
        <v>22</v>
      </c>
      <c r="F8" s="7" t="s">
        <v>23</v>
      </c>
      <c r="G8" s="7" t="s">
        <v>24</v>
      </c>
      <c r="H8" s="5" t="s">
        <v>7</v>
      </c>
      <c r="I8" s="3" t="s">
        <v>8</v>
      </c>
      <c r="J8" s="4" t="s">
        <v>9</v>
      </c>
      <c r="K8" s="4" t="s">
        <v>10</v>
      </c>
      <c r="L8" s="4" t="s">
        <v>11</v>
      </c>
      <c r="M8" s="5" t="s">
        <v>12</v>
      </c>
      <c r="N8" s="5" t="s">
        <v>13</v>
      </c>
      <c r="O8" s="5" t="s">
        <v>14</v>
      </c>
    </row>
    <row r="9" spans="1:16" s="8" customFormat="1" ht="72" customHeight="1" x14ac:dyDescent="0.2">
      <c r="A9" s="9">
        <v>1</v>
      </c>
      <c r="B9" s="20" t="s">
        <v>26</v>
      </c>
      <c r="C9" s="10" t="s">
        <v>27</v>
      </c>
      <c r="D9" s="11">
        <v>1</v>
      </c>
      <c r="E9" s="12">
        <v>23170</v>
      </c>
      <c r="F9" s="13">
        <v>24000</v>
      </c>
      <c r="G9" s="13">
        <v>25200</v>
      </c>
      <c r="H9" s="14">
        <v>3</v>
      </c>
      <c r="I9" s="15">
        <f>AVERAGE(E9:G9)</f>
        <v>24123.333333333332</v>
      </c>
      <c r="J9" s="16">
        <f t="shared" ref="J9" si="0">STDEV(E9:G9)</f>
        <v>1020.6043960973975</v>
      </c>
      <c r="K9" s="17">
        <f>J9/I9</f>
        <v>4.2307768250548466E-2</v>
      </c>
      <c r="L9" s="15">
        <f t="shared" ref="L9" si="1">((D9/H9)*(SUM(E9:G9)))</f>
        <v>24123.333333333332</v>
      </c>
      <c r="M9" s="15">
        <f t="shared" ref="M9" si="2">L9/D9</f>
        <v>24123.333333333332</v>
      </c>
      <c r="N9" s="18">
        <f t="shared" ref="N9" si="3">ROUND(M9,2)</f>
        <v>24123.33</v>
      </c>
      <c r="O9" s="18">
        <f>N9*D9</f>
        <v>24123.33</v>
      </c>
    </row>
    <row r="10" spans="1:16" x14ac:dyDescent="0.2">
      <c r="N10" s="19" t="s">
        <v>15</v>
      </c>
      <c r="O10" s="18">
        <f>SUM( O9:O9)</f>
        <v>24123.33</v>
      </c>
    </row>
    <row r="13" spans="1:16" x14ac:dyDescent="0.2">
      <c r="B13" s="39" t="s">
        <v>19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</row>
    <row r="14" spans="1:16" ht="13.15" customHeight="1" x14ac:dyDescent="0.2">
      <c r="B14" s="40" t="s">
        <v>16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</row>
    <row r="15" spans="1:16" x14ac:dyDescent="0.2"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</row>
    <row r="16" spans="1:16" x14ac:dyDescent="0.2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</row>
    <row r="17" spans="2:16" x14ac:dyDescent="0.2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</row>
    <row r="20" spans="2:16" ht="15.75" x14ac:dyDescent="0.25">
      <c r="B20" s="42" t="s">
        <v>28</v>
      </c>
      <c r="C20" s="42"/>
      <c r="D20" s="43">
        <v>24123.33</v>
      </c>
      <c r="E20" s="43"/>
      <c r="F20" s="44" t="s">
        <v>29</v>
      </c>
      <c r="G20" s="45" t="s">
        <v>31</v>
      </c>
      <c r="H20" s="45"/>
      <c r="I20" s="45"/>
      <c r="J20" s="45"/>
      <c r="K20" s="45"/>
      <c r="L20" s="45"/>
      <c r="M20" s="45"/>
      <c r="N20" s="45"/>
      <c r="O20" s="45"/>
      <c r="P20" s="45"/>
    </row>
    <row r="21" spans="2:16" ht="15.75" x14ac:dyDescent="0.2">
      <c r="B21" s="46" t="s">
        <v>30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3" spans="2:16" ht="15.75" x14ac:dyDescent="0.2"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</row>
  </sheetData>
  <mergeCells count="20">
    <mergeCell ref="B13:P13"/>
    <mergeCell ref="B14:P17"/>
    <mergeCell ref="B23:P23"/>
    <mergeCell ref="A6:B6"/>
    <mergeCell ref="B20:C20"/>
    <mergeCell ref="D20:E20"/>
    <mergeCell ref="G20:P20"/>
    <mergeCell ref="B21:P21"/>
    <mergeCell ref="C5:O5"/>
    <mergeCell ref="M2:O2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25" right="0.25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2026-08-31T06:44:14Z</dcterms:modified>
</cp:coreProperties>
</file>