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МЦК" sheetId="1" state="visible" r:id="rId1"/>
  </sheets>
  <calcPr/>
</workbook>
</file>

<file path=xl/sharedStrings.xml><?xml version="1.0" encoding="utf-8"?>
<sst xmlns="http://schemas.openxmlformats.org/spreadsheetml/2006/main" count="22" uniqueCount="22">
  <si>
    <t xml:space="preserve">Обоснование начальной (максимальной) цены контракта</t>
  </si>
  <si>
    <t>№</t>
  </si>
  <si>
    <t xml:space="preserve">Наименование предмета контракта</t>
  </si>
  <si>
    <t xml:space="preserve">Ед. изм</t>
  </si>
  <si>
    <t>Кол-во</t>
  </si>
  <si>
    <t xml:space="preserve">Источник информации о цене (руб./ед.изм.)</t>
  </si>
  <si>
    <t xml:space="preserve">Однородность совокупности значений выявленных цен, используемых в расчете НМЦК**</t>
  </si>
  <si>
    <t xml:space="preserve">НМЦК, определенная методом сопоставимых рыночных цен (анализа рынка)*</t>
  </si>
  <si>
    <t xml:space="preserve">Коммерческое предложение  от 08.05.2026
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</si>
  <si>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</si>
  <si>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</si>
  <si>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</si>
  <si>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r>
      <rPr>
        <b/>
        <sz val="10"/>
        <rFont val="Times New Roman"/>
      </rPr>
      <t xml:space="preserve">Расчет НМЦК по формуле</t>
    </r>
    <r>
      <rPr>
        <sz val="1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</si>
  <si>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</si>
  <si>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</si>
  <si>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>НМЦК</t>
  </si>
  <si>
    <t xml:space="preserve">Оценка РС Транспортное средство</t>
  </si>
  <si>
    <t>шт</t>
  </si>
  <si>
    <t xml:space="preserve">Оценка РС Иное имущество</t>
  </si>
  <si>
    <t xml:space="preserve">В результате проведенного расчета начальная сумма цен единиц услуги,  контракта составила, руб.:</t>
  </si>
  <si>
    <t xml:space="preserve">Максимальное значение цены контракта, руб: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</si>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</sst>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000"/>
  </numFmts>
  <fonts count="6">
    <font>
      <sz val="11.000000"/>
      <color theme="1"/>
      <name val="Calibri"/>
      <scheme val="minor"/>
    </font>
    <font>
      <sz val="10.000000"/>
      <color theme="1"/>
      <name val="Times New Roman"/>
    </font>
    <font>
      <b/>
      <sz val="10.000000"/>
      <name val="Times New Roman"/>
    </font>
    <font>
      <sz val="10.000000"/>
      <name val="Times New Roman"/>
    </font>
    <font>
      <b/>
      <sz val="10.000000"/>
      <color theme="1"/>
      <name val="Times New Roman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5">
    <xf fontId="0" fillId="0" borderId="0" numFmtId="0" xfId="0"/>
    <xf fontId="1" fillId="0" borderId="0" numFmtId="0" xfId="0" applyFont="1"/>
    <xf fontId="2" fillId="0" borderId="1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wrapText="1"/>
    </xf>
    <xf fontId="1" fillId="0" borderId="0" numFmtId="0" xfId="0" applyFont="1" applyAlignment="1">
      <alignment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3" numFmtId="2" xfId="0" applyNumberFormat="1" applyFont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top" wrapText="1"/>
    </xf>
    <xf fontId="1" fillId="0" borderId="4" numFmtId="0" xfId="0" applyFont="1" applyBorder="1"/>
    <xf fontId="1" fillId="0" borderId="5" numFmtId="0" xfId="0" applyFont="1" applyBorder="1"/>
    <xf fontId="2" fillId="0" borderId="3" numFmtId="0" xfId="0" applyFont="1" applyBorder="1" applyAlignment="1">
      <alignment horizontal="center" vertical="top" wrapText="1"/>
    </xf>
    <xf fontId="3" fillId="0" borderId="3" numFmtId="0" xfId="0" applyFont="1" applyBorder="1" applyAlignment="1">
      <alignment horizontal="center" vertical="top" wrapText="1"/>
    </xf>
    <xf fontId="4" fillId="0" borderId="3" numFmtId="0" xfId="0" applyFont="1" applyBorder="1" applyAlignment="1">
      <alignment horizontal="center" vertical="top" wrapText="1"/>
    </xf>
    <xf fontId="1" fillId="0" borderId="0" numFmtId="0" xfId="0" applyFont="1" applyAlignment="1">
      <alignment horizontal="center" vertical="top"/>
    </xf>
    <xf fontId="3" fillId="0" borderId="2" numFmtId="0" xfId="0" applyFont="1" applyBorder="1" applyAlignment="1">
      <alignment horizontal="left" vertical="top" wrapText="1"/>
    </xf>
    <xf fontId="3" fillId="0" borderId="3" numFmtId="0" xfId="0" applyFont="1" applyBorder="1" applyAlignment="1">
      <alignment wrapText="1"/>
    </xf>
    <xf fontId="3" fillId="0" borderId="3" numFmtId="0" xfId="0" applyFont="1" applyBorder="1" applyAlignment="1">
      <alignment horizontal="center" vertical="center" wrapText="1"/>
    </xf>
    <xf fontId="1" fillId="0" borderId="3" numFmtId="0" xfId="0" applyFont="1" applyBorder="1"/>
    <xf fontId="3" fillId="0" borderId="3" numFmtId="2" xfId="0" applyNumberFormat="1" applyFont="1" applyBorder="1" applyAlignment="1">
      <alignment horizontal="center" wrapText="1"/>
    </xf>
    <xf fontId="3" fillId="0" borderId="3" numFmtId="4" xfId="0" applyNumberFormat="1" applyFont="1" applyBorder="1" applyAlignment="1">
      <alignment horizontal="center" vertical="top" wrapText="1"/>
    </xf>
    <xf fontId="1" fillId="0" borderId="3" numFmtId="4" xfId="0" applyNumberFormat="1" applyFont="1" applyBorder="1" applyAlignment="1">
      <alignment horizontal="center" vertical="top"/>
    </xf>
    <xf fontId="3" fillId="0" borderId="3" numFmtId="2" xfId="0" applyNumberFormat="1" applyFont="1" applyBorder="1" applyAlignment="1">
      <alignment horizontal="center" vertical="top" wrapText="1"/>
    </xf>
    <xf fontId="3" fillId="0" borderId="3" numFmtId="160" xfId="0" applyNumberFormat="1" applyFont="1" applyBorder="1" applyAlignment="1">
      <alignment horizontal="center" vertical="top" wrapText="1"/>
    </xf>
    <xf fontId="3" fillId="0" borderId="3" numFmtId="0" xfId="0" applyFont="1" applyBorder="1" applyAlignment="1">
      <alignment horizontal="left" vertical="top" wrapText="1"/>
    </xf>
    <xf fontId="4" fillId="0" borderId="0" numFmtId="0" xfId="0" applyFont="1" applyAlignment="1">
      <alignment horizontal="left" vertical="center"/>
    </xf>
    <xf fontId="4" fillId="0" borderId="0" numFmtId="0" xfId="0" applyFont="1" applyAlignment="1">
      <alignment vertical="center"/>
    </xf>
    <xf fontId="4" fillId="0" borderId="0" numFmtId="2" xfId="0" applyNumberFormat="1" applyFont="1" applyAlignment="1">
      <alignment vertical="center"/>
    </xf>
    <xf fontId="2" fillId="0" borderId="6" numFmtId="4" xfId="0" applyNumberFormat="1" applyFont="1" applyBorder="1" applyAlignment="1">
      <alignment horizontal="center" vertical="top" wrapText="1"/>
    </xf>
    <xf fontId="2" fillId="0" borderId="0" numFmtId="2" xfId="0" applyNumberFormat="1" applyFont="1" applyAlignment="1">
      <alignment horizontal="center" wrapText="1"/>
    </xf>
    <xf fontId="2" fillId="0" borderId="0" numFmtId="4" xfId="0" applyNumberFormat="1" applyFont="1" applyAlignment="1">
      <alignment horizontal="center" vertical="top" wrapText="1"/>
    </xf>
    <xf fontId="1" fillId="0" borderId="0" numFmtId="0" xfId="0" applyFont="1" applyAlignment="1">
      <alignment horizontal="left" wrapText="1"/>
    </xf>
    <xf fontId="5" fillId="0" borderId="0" numFmtId="4" xfId="0" applyNumberFormat="1" applyFont="1"/>
    <xf fontId="5" fillId="2" borderId="0" numFmtId="4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0</xdr:colOff>
      <xdr:row>2</xdr:row>
      <xdr:rowOff>954509</xdr:rowOff>
    </xdr:from>
    <xdr:to>
      <xdr:col>8</xdr:col>
      <xdr:colOff>21180</xdr:colOff>
      <xdr:row>2</xdr:row>
      <xdr:rowOff>1307752</xdr:rowOff>
    </xdr:to>
    <xdr:pic>
      <xdr:nvPicPr>
        <xdr:cNvPr id="11320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292754</xdr:colOff>
      <xdr:row>2</xdr:row>
      <xdr:rowOff>1240110</xdr:rowOff>
    </xdr:from>
    <xdr:to>
      <xdr:col>8</xdr:col>
      <xdr:colOff>442940</xdr:colOff>
      <xdr:row>2</xdr:row>
      <xdr:rowOff>1465584</xdr:rowOff>
    </xdr:to>
    <xdr:pic>
      <xdr:nvPicPr>
        <xdr:cNvPr id="11321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7</xdr:col>
      <xdr:colOff>0</xdr:colOff>
      <xdr:row>2</xdr:row>
      <xdr:rowOff>954509</xdr:rowOff>
    </xdr:from>
    <xdr:to>
      <xdr:col>8</xdr:col>
      <xdr:colOff>21180</xdr:colOff>
      <xdr:row>2</xdr:row>
      <xdr:rowOff>1307752</xdr:rowOff>
    </xdr:to>
    <xdr:pic>
      <xdr:nvPicPr>
        <xdr:cNvPr id="11322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292754</xdr:colOff>
      <xdr:row>2</xdr:row>
      <xdr:rowOff>1240110</xdr:rowOff>
    </xdr:from>
    <xdr:to>
      <xdr:col>8</xdr:col>
      <xdr:colOff>442940</xdr:colOff>
      <xdr:row>2</xdr:row>
      <xdr:rowOff>1465584</xdr:rowOff>
    </xdr:to>
    <xdr:pic>
      <xdr:nvPicPr>
        <xdr:cNvPr id="11323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0</xdr:colOff>
      <xdr:row>2</xdr:row>
      <xdr:rowOff>954509</xdr:rowOff>
    </xdr:from>
    <xdr:to>
      <xdr:col>10</xdr:col>
      <xdr:colOff>21598</xdr:colOff>
      <xdr:row>2</xdr:row>
      <xdr:rowOff>1307752</xdr:rowOff>
    </xdr:to>
    <xdr:pic>
      <xdr:nvPicPr>
        <xdr:cNvPr id="11324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21766</xdr:colOff>
      <xdr:row>2</xdr:row>
      <xdr:rowOff>924444</xdr:rowOff>
    </xdr:from>
    <xdr:to>
      <xdr:col>8</xdr:col>
      <xdr:colOff>986004</xdr:colOff>
      <xdr:row>2</xdr:row>
      <xdr:rowOff>1360363</xdr:rowOff>
    </xdr:to>
    <xdr:pic>
      <xdr:nvPicPr>
        <xdr:cNvPr id="11325" name="Picture 2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21597</xdr:colOff>
      <xdr:row>2</xdr:row>
      <xdr:rowOff>1240109</xdr:rowOff>
    </xdr:from>
    <xdr:to>
      <xdr:col>11</xdr:col>
      <xdr:colOff>28574</xdr:colOff>
      <xdr:row>2</xdr:row>
      <xdr:rowOff>1904999</xdr:rowOff>
    </xdr:to>
    <xdr:pic>
      <xdr:nvPicPr>
        <xdr:cNvPr id="11326" name="Picture 5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9698997" y="1563959"/>
          <a:ext cx="2550151" cy="664889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285973</xdr:colOff>
      <xdr:row>2</xdr:row>
      <xdr:rowOff>1240110</xdr:rowOff>
    </xdr:from>
    <xdr:to>
      <xdr:col>10</xdr:col>
      <xdr:colOff>426615</xdr:colOff>
      <xdr:row>2</xdr:row>
      <xdr:rowOff>1465584</xdr:rowOff>
    </xdr:to>
    <xdr:pic>
      <xdr:nvPicPr>
        <xdr:cNvPr id="11327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13" activeCellId="0" sqref="D13"/>
    </sheetView>
  </sheetViews>
  <sheetFormatPr defaultColWidth="9.140625" defaultRowHeight="13.15" customHeight="1"/>
  <cols>
    <col customWidth="1" min="1" max="1" style="1" width="3.140625"/>
    <col customWidth="1" min="2" max="2" style="1" width="35.140625"/>
    <col customWidth="1" min="3" max="3" style="1" width="5.85546875"/>
    <col customWidth="1" min="4" max="4" style="1" width="13.5703125"/>
    <col customWidth="1" min="5" max="5" style="1" width="13.85546875"/>
    <col customWidth="1" min="6" max="6" style="1" width="14.7109375"/>
    <col customWidth="1" min="7" max="8" style="1" width="14.5703125"/>
    <col customWidth="1" min="9" max="9" style="1" width="17.28515625"/>
    <col customWidth="1" min="10" max="10" style="1" width="12.42578125"/>
    <col customWidth="1" min="11" max="11" style="1" width="38.140625"/>
    <col customWidth="1" min="12" max="12" style="1" width="11.42578125"/>
    <col customWidth="1" min="13" max="13" style="1" width="11.28515625"/>
    <col customWidth="1" min="14" max="14" style="1" width="17.28515625"/>
    <col customWidth="1" min="15" max="256" style="1" width="9.140625"/>
  </cols>
  <sheetData>
    <row r="1" ht="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8" t="s">
        <v>6</v>
      </c>
      <c r="I2" s="8"/>
      <c r="J2" s="8"/>
      <c r="K2" s="9" t="s">
        <v>7</v>
      </c>
      <c r="L2" s="10"/>
      <c r="M2" s="10"/>
      <c r="N2" s="11"/>
    </row>
    <row r="3" ht="151.5" customHeight="1">
      <c r="A3" s="6"/>
      <c r="B3" s="7"/>
      <c r="C3" s="7"/>
      <c r="D3" s="7"/>
      <c r="E3" s="12" t="s">
        <v>8</v>
      </c>
      <c r="F3" s="12" t="s">
        <v>8</v>
      </c>
      <c r="G3" s="12" t="s">
        <v>8</v>
      </c>
      <c r="H3" s="12" t="s">
        <v>9</v>
      </c>
      <c r="I3" s="12" t="s">
        <v>10</v>
      </c>
      <c r="J3" s="12" t="s">
        <v>11</v>
      </c>
      <c r="K3" s="13" t="s">
        <v>12</v>
      </c>
      <c r="L3" s="14" t="s">
        <v>13</v>
      </c>
      <c r="M3" s="14" t="s">
        <v>14</v>
      </c>
      <c r="N3" s="14" t="s">
        <v>15</v>
      </c>
    </row>
    <row r="4" s="15" customFormat="1" ht="12.75">
      <c r="A4" s="16">
        <v>1</v>
      </c>
      <c r="B4" s="17" t="s">
        <v>16</v>
      </c>
      <c r="C4" s="18" t="s">
        <v>17</v>
      </c>
      <c r="D4" s="19">
        <v>1</v>
      </c>
      <c r="E4" s="20">
        <v>720</v>
      </c>
      <c r="F4" s="20">
        <v>580</v>
      </c>
      <c r="G4" s="20">
        <v>650</v>
      </c>
      <c r="H4" s="21">
        <f t="shared" ref="H4:H5" si="0">AVERAGE(E4:G4)</f>
        <v>650</v>
      </c>
      <c r="I4" s="22">
        <f t="shared" ref="I4:I5" si="1">SQRT(((SUM((POWER(E4-H4,2)),(POWER(F4-H4,2)),(POWER(G4-H4,2)))/(COLUMNS(E4:G4)-1))))</f>
        <v>70</v>
      </c>
      <c r="J4" s="22">
        <f t="shared" ref="J4:J5" si="2">I4/H4*100</f>
        <v>10.76923076923077</v>
      </c>
      <c r="K4" s="23">
        <f t="shared" ref="K4:K5" si="3">((1/3)*(SUM(E4:G4)))</f>
        <v>650</v>
      </c>
      <c r="L4" s="24">
        <f t="shared" ref="L4:L5" si="4">K4/1</f>
        <v>650</v>
      </c>
      <c r="M4" s="23">
        <f>ROUND(L4,2)</f>
        <v>650</v>
      </c>
      <c r="N4" s="23">
        <f>M4*D4</f>
        <v>650</v>
      </c>
    </row>
    <row r="5" s="15" customFormat="1" ht="12.75">
      <c r="A5" s="25">
        <v>2</v>
      </c>
      <c r="B5" s="17" t="s">
        <v>18</v>
      </c>
      <c r="C5" s="18" t="s">
        <v>17</v>
      </c>
      <c r="D5" s="19">
        <v>1</v>
      </c>
      <c r="E5" s="20">
        <v>200</v>
      </c>
      <c r="F5" s="20">
        <v>250</v>
      </c>
      <c r="G5" s="20">
        <v>200</v>
      </c>
      <c r="H5" s="21">
        <f t="shared" si="0"/>
        <v>216.66666666666666</v>
      </c>
      <c r="I5" s="22">
        <f t="shared" si="1"/>
        <v>28.867513459481287</v>
      </c>
      <c r="J5" s="22">
        <f t="shared" si="2"/>
        <v>13.323467750529824</v>
      </c>
      <c r="K5" s="23">
        <f t="shared" si="3"/>
        <v>216.66666666666666</v>
      </c>
      <c r="L5" s="24">
        <f t="shared" si="4"/>
        <v>216.66666666666666</v>
      </c>
      <c r="M5" s="23">
        <f>K5</f>
        <v>216.66666666666666</v>
      </c>
      <c r="N5" s="23">
        <f>M5*D5</f>
        <v>216.66666666666666</v>
      </c>
    </row>
    <row r="6" ht="22.5" customHeight="1">
      <c r="A6" s="26" t="s">
        <v>19</v>
      </c>
      <c r="B6" s="26"/>
      <c r="C6" s="26"/>
      <c r="D6" s="26"/>
      <c r="E6" s="26"/>
      <c r="F6" s="26"/>
      <c r="G6" s="26"/>
      <c r="H6" s="27"/>
      <c r="I6" s="27"/>
      <c r="J6" s="27"/>
      <c r="K6" s="28"/>
      <c r="N6" s="29">
        <f>SUM(N4:N5)</f>
        <v>866.66666666666663</v>
      </c>
    </row>
    <row r="7" ht="13.5" customHeight="1">
      <c r="A7" s="26"/>
      <c r="B7" s="26" t="s">
        <v>20</v>
      </c>
      <c r="C7" s="26"/>
      <c r="D7" s="30">
        <v>100000</v>
      </c>
      <c r="E7" s="26"/>
      <c r="F7" s="26"/>
      <c r="G7" s="26"/>
      <c r="H7" s="27"/>
      <c r="I7" s="27"/>
      <c r="J7" s="27"/>
      <c r="K7" s="28"/>
      <c r="N7" s="31"/>
    </row>
    <row r="8" ht="27.75" customHeight="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32"/>
      <c r="K8" s="32"/>
      <c r="N8" s="33"/>
    </row>
    <row r="9" ht="15.7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ht="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ht="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ht="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ht="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</row>
    <row r="15" ht="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ht="1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ht="1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ht="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ht="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ht="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</sheetData>
  <mergeCells count="11">
    <mergeCell ref="A1:K1"/>
    <mergeCell ref="M1:N1"/>
    <mergeCell ref="A2:A3"/>
    <mergeCell ref="B2:B3"/>
    <mergeCell ref="C2:C3"/>
    <mergeCell ref="D2:D3"/>
    <mergeCell ref="E2:G2"/>
    <mergeCell ref="H2:J2"/>
    <mergeCell ref="K2:N2"/>
    <mergeCell ref="A6:G6"/>
    <mergeCell ref="A8:K8"/>
  </mergeCells>
  <printOptions headings="0" gridLines="0"/>
  <pageMargins left="0" right="0" top="0" bottom="0" header="0.31496099999999999" footer="0.31496099999999999"/>
  <pageSetup paperSize="9" scale="66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yuliya.pechenkina</cp:lastModifiedBy>
  <cp:revision>3</cp:revision>
  <dcterms:created xsi:type="dcterms:W3CDTF">2014-01-15T18:15:00Z</dcterms:created>
  <dcterms:modified xsi:type="dcterms:W3CDTF">2026-05-08T07:43:41Z</dcterms:modified>
  <cp:version>1048576</cp:version>
</cp:coreProperties>
</file>