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Закупки 2026\п.4\Техосмотр Новг\"/>
    </mc:Choice>
  </mc:AlternateContent>
  <bookViews>
    <workbookView xWindow="360" yWindow="15" windowWidth="20730" windowHeight="9720"/>
  </bookViews>
  <sheets>
    <sheet name="Расчет цены" sheetId="1" r:id="rId1"/>
  </sheets>
  <calcPr calcId="162913"/>
</workbook>
</file>

<file path=xl/calcChain.xml><?xml version="1.0" encoding="utf-8"?>
<calcChain xmlns="http://schemas.openxmlformats.org/spreadsheetml/2006/main">
  <c r="H7" i="1" l="1"/>
  <c r="I7" i="1" s="1"/>
  <c r="J7" i="1" s="1"/>
  <c r="K7" i="1"/>
  <c r="L7" i="1" l="1"/>
  <c r="M7" i="1" s="1"/>
  <c r="N7" i="1" s="1"/>
  <c r="K6" i="1" l="1"/>
  <c r="H6" i="1"/>
  <c r="I6" i="1" s="1"/>
  <c r="J6" i="1" s="1"/>
  <c r="L6" i="1" l="1"/>
  <c r="M6" i="1" s="1"/>
  <c r="N6" i="1" s="1"/>
  <c r="N9" i="1" l="1"/>
  <c r="N8" i="1"/>
</calcChain>
</file>

<file path=xl/sharedStrings.xml><?xml version="1.0" encoding="utf-8"?>
<sst xmlns="http://schemas.openxmlformats.org/spreadsheetml/2006/main" count="35" uniqueCount="34">
  <si>
    <t xml:space="preserve">Расчет и обоснование начальной (максимальнй) цены контракта </t>
  </si>
  <si>
    <t>Предмет контракта</t>
  </si>
  <si>
    <t>Используемый метод определения НМЦК:</t>
  </si>
  <si>
    <t xml:space="preserve">метод сопоставимых рыночных цен (анализа рынка) в соответствии с ч.6 ст.22 Федерального закона от 05.04.2013 №44-ФЗ.  </t>
  </si>
  <si>
    <t>№</t>
  </si>
  <si>
    <t>Наименование предмета товара (работы, услуги)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</si>
  <si>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</si>
  <si>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</si>
  <si>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</si>
  <si>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</si>
  <si>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</si>
  <si>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>Коммер-ческое предложение №1           вх______   от ______</t>
  </si>
  <si>
    <t>Коммер-ческое предложение №2           вх______   от ______</t>
  </si>
  <si>
    <t>Коммер-ческое предложение №3           вх______   от ______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</si>
  <si>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</si>
  <si>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</si>
  <si>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rFont val="Times New Roman"/>
      </rPr>
      <t xml:space="preserve">коэффициент вариации цен V (%)           </t>
    </r>
    <r>
      <rPr>
        <b/>
        <i/>
        <sz val="12"/>
        <rFont val="Times New Roman"/>
      </rPr>
      <t xml:space="preserve">         (не должен превышать 33%)</t>
    </r>
  </si>
  <si>
    <t>Расчет Н(М)ЦК по формуле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</si>
  <si>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изм. (руб.)</t>
  </si>
  <si>
    <t>Цена за единицу изм. с округлением  до сотых долей после запятой (руб.)</t>
  </si>
  <si>
    <t>Н(М)ЦК, контракта с учетом округления цены за единицу (руб.)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</si>
  <si>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</si>
  <si>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</si>
  <si>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</si>
  <si>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</si>
  <si>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</si>
  <si>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Должность:__________________________</t>
  </si>
  <si>
    <t>ФИО:_______________________________</t>
  </si>
  <si>
    <t>Подпись:____________________________</t>
  </si>
  <si>
    <t>шт</t>
  </si>
  <si>
    <t>оказание услуг по проведению технического осмотра транспортных средств</t>
  </si>
  <si>
    <t>ТО транспортного средства категории М1</t>
  </si>
  <si>
    <t>ТО транспортного средства категории N1 (спец.)</t>
  </si>
  <si>
    <t>Дата составления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</si>
</sst>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scheme val="minor"/>
    </font>
    <font>
      <sz val="10"/>
      <name val="Times New Roman"/>
    </font>
    <font>
      <sz val="14"/>
      <name val="Times New Roman"/>
    </font>
    <font>
      <b/>
      <sz val="12"/>
      <name val="Times New Roman"/>
    </font>
    <font>
      <b/>
      <sz val="12"/>
      <color theme="1"/>
      <name val="Calibri"/>
      <scheme val="minor"/>
    </font>
    <font>
      <i/>
      <sz val="12"/>
      <name val="Times New Roman"/>
    </font>
    <font>
      <sz val="12"/>
      <name val="Times New Roman"/>
    </font>
    <font>
      <b/>
      <sz val="14"/>
      <color theme="0"/>
      <name val="Times New Roman"/>
    </font>
    <font>
      <b/>
      <sz val="12"/>
      <color theme="0"/>
      <name val="Times New Roman"/>
    </font>
    <font>
      <b/>
      <sz val="14"/>
      <name val="Times New Roman"/>
    </font>
    <font>
      <sz val="14"/>
      <color theme="1"/>
      <name val="Calibri"/>
      <scheme val="minor"/>
    </font>
    <font>
      <sz val="14"/>
      <color theme="1"/>
      <name val="Times New Roman"/>
    </font>
    <font>
      <sz val="11"/>
      <name val="Times New Roman"/>
    </font>
    <font>
      <b/>
      <i/>
      <sz val="12"/>
      <name val="Times New Roman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11" fillId="0" borderId="0" xfId="0" applyFont="1" applyAlignment="1">
      <alignment horizontal="justify" vertical="distributed" wrapText="1"/>
    </xf>
    <xf numFmtId="0" fontId="1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distributed" wrapText="1"/>
    </xf>
    <xf numFmtId="0" fontId="9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164" fontId="7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distributed" wrapText="1"/>
    </xf>
    <xf numFmtId="0" fontId="10" fillId="0" borderId="0" xfId="0" applyFont="1" applyAlignment="1">
      <alignment vertical="distributed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4</xdr:row>
      <xdr:rowOff>1228724</xdr:rowOff>
    </xdr:from>
    <xdr:to>
      <xdr:col>10</xdr:col>
      <xdr:colOff>19049</xdr:colOff>
      <xdr:row>4</xdr:row>
      <xdr:rowOff>1581149</xdr:rowOff>
    </xdr:to>
    <xdr:pic>
      <xdr:nvPicPr>
        <xdr:cNvPr id="2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924799" y="3800474"/>
          <a:ext cx="933449" cy="3524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19049</xdr:colOff>
      <xdr:row>4</xdr:row>
      <xdr:rowOff>923924</xdr:rowOff>
    </xdr:from>
    <xdr:to>
      <xdr:col>8</xdr:col>
      <xdr:colOff>1019174</xdr:colOff>
      <xdr:row>4</xdr:row>
      <xdr:rowOff>1362074</xdr:rowOff>
    </xdr:to>
    <xdr:pic>
      <xdr:nvPicPr>
        <xdr:cNvPr id="2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77049" y="3495674"/>
          <a:ext cx="1000124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19049</xdr:colOff>
      <xdr:row>4</xdr:row>
      <xdr:rowOff>2038349</xdr:rowOff>
    </xdr:from>
    <xdr:to>
      <xdr:col>10</xdr:col>
      <xdr:colOff>1504949</xdr:colOff>
      <xdr:row>4</xdr:row>
      <xdr:rowOff>2505074</xdr:rowOff>
    </xdr:to>
    <xdr:pic>
      <xdr:nvPicPr>
        <xdr:cNvPr id="23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8858249" y="4610099"/>
          <a:ext cx="1485899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219074</xdr:colOff>
      <xdr:row>4</xdr:row>
      <xdr:rowOff>1762124</xdr:rowOff>
    </xdr:from>
    <xdr:to>
      <xdr:col>10</xdr:col>
      <xdr:colOff>371473</xdr:colOff>
      <xdr:row>4</xdr:row>
      <xdr:rowOff>1990724</xdr:rowOff>
    </xdr:to>
    <xdr:pic>
      <xdr:nvPicPr>
        <xdr:cNvPr id="23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9058274" y="4333874"/>
          <a:ext cx="152399" cy="228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="80" zoomScaleNormal="80" workbookViewId="0">
      <selection activeCell="I8" sqref="I8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2.7109375" style="1" customWidth="1"/>
    <col min="12" max="12" width="12.85546875" style="1" customWidth="1"/>
    <col min="13" max="13" width="13" style="1" customWidth="1"/>
    <col min="14" max="14" width="14" style="1" customWidth="1"/>
    <col min="15" max="16384" width="9.140625" style="1"/>
  </cols>
  <sheetData>
    <row r="1" spans="1:14" s="2" customFormat="1" ht="27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2" customFormat="1" ht="16.5" customHeight="1" x14ac:dyDescent="0.3">
      <c r="A2" s="3"/>
      <c r="B2" s="4" t="s">
        <v>1</v>
      </c>
      <c r="C2" s="50" t="s">
        <v>30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s="2" customFormat="1" ht="33.75" customHeight="1" x14ac:dyDescent="0.3">
      <c r="A3" s="5"/>
      <c r="B3" s="6" t="s">
        <v>2</v>
      </c>
      <c r="C3" s="53" t="s">
        <v>3</v>
      </c>
      <c r="D3" s="54"/>
      <c r="E3" s="54"/>
      <c r="F3" s="54"/>
      <c r="G3" s="54"/>
      <c r="H3" s="54"/>
      <c r="I3" s="54"/>
      <c r="J3" s="54"/>
      <c r="K3" s="54"/>
      <c r="L3" s="54"/>
      <c r="M3" s="6"/>
      <c r="N3" s="7"/>
    </row>
    <row r="4" spans="1:14" ht="49.5" customHeight="1" x14ac:dyDescent="0.2">
      <c r="A4" s="55" t="s">
        <v>4</v>
      </c>
      <c r="B4" s="55" t="s">
        <v>5</v>
      </c>
      <c r="C4" s="57" t="s">
        <v>6</v>
      </c>
      <c r="D4" s="57" t="s">
        <v>7</v>
      </c>
      <c r="E4" s="58" t="s">
        <v>8</v>
      </c>
      <c r="F4" s="59"/>
      <c r="G4" s="60"/>
      <c r="H4" s="61" t="s">
        <v>9</v>
      </c>
      <c r="I4" s="61"/>
      <c r="J4" s="61"/>
      <c r="K4" s="62" t="s">
        <v>10</v>
      </c>
      <c r="L4" s="62"/>
      <c r="M4" s="62"/>
      <c r="N4" s="62"/>
    </row>
    <row r="5" spans="1:14" ht="199.5" customHeight="1" x14ac:dyDescent="0.2">
      <c r="A5" s="56"/>
      <c r="B5" s="56"/>
      <c r="C5" s="55"/>
      <c r="D5" s="55"/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</row>
    <row r="6" spans="1:14" ht="63.75" customHeight="1" x14ac:dyDescent="0.2">
      <c r="A6" s="9">
        <v>1</v>
      </c>
      <c r="B6" s="10" t="s">
        <v>31</v>
      </c>
      <c r="C6" s="11" t="s">
        <v>29</v>
      </c>
      <c r="D6" s="12">
        <v>10</v>
      </c>
      <c r="E6" s="13">
        <v>1190</v>
      </c>
      <c r="F6" s="14">
        <v>1202</v>
      </c>
      <c r="G6" s="13">
        <v>1200</v>
      </c>
      <c r="H6" s="15">
        <f>AVERAGE(E6:G6)</f>
        <v>1197.3333333333333</v>
      </c>
      <c r="I6" s="16">
        <f>SQRT(((SUM((POWER(G6-H6,2)),(POWER(F6-H6,2)),(POWER(E6-H6,2)))/(COLUMNS(E6:G6)-1))))</f>
        <v>6.429100507328636</v>
      </c>
      <c r="J6" s="16">
        <f>IF(I6/H6&gt;0.33,"ОШИБКА",ROUND(I6/H6,5))</f>
        <v>5.3699999999999998E-3</v>
      </c>
      <c r="K6" s="15">
        <f>((D6/3)*(SUM(E6:G6)))</f>
        <v>11973.333333333334</v>
      </c>
      <c r="L6" s="17">
        <f>IF(J6&lt;&gt;"ошибка",K6/D6,"нельзя считать")</f>
        <v>1197.3333333333335</v>
      </c>
      <c r="M6" s="17">
        <f>ROUND(L6,2)</f>
        <v>1197.33</v>
      </c>
      <c r="N6" s="17">
        <f>M6*D6</f>
        <v>11973.3</v>
      </c>
    </row>
    <row r="7" spans="1:14" ht="63.75" customHeight="1" x14ac:dyDescent="0.2">
      <c r="A7" s="9">
        <v>2</v>
      </c>
      <c r="B7" s="10" t="s">
        <v>32</v>
      </c>
      <c r="C7" s="11" t="s">
        <v>29</v>
      </c>
      <c r="D7" s="12">
        <v>2</v>
      </c>
      <c r="E7" s="13">
        <v>1315</v>
      </c>
      <c r="F7" s="14">
        <v>1395</v>
      </c>
      <c r="G7" s="13">
        <v>1395</v>
      </c>
      <c r="H7" s="15">
        <f>AVERAGE(E7:G7)</f>
        <v>1368.3333333333333</v>
      </c>
      <c r="I7" s="16">
        <f>SQRT(((SUM((POWER(G7-H7,2)),(POWER(F7-H7,2)),(POWER(E7-H7,2)))/(COLUMNS(E7:G7)-1))))</f>
        <v>46.188021535170058</v>
      </c>
      <c r="J7" s="16">
        <f>IF(I7/H7&gt;0.33,"ОШИБКА",ROUND(I7/H7,5))</f>
        <v>3.3750000000000002E-2</v>
      </c>
      <c r="K7" s="15">
        <f>((D7/3)*(SUM(E7:G7)))</f>
        <v>2736.6666666666665</v>
      </c>
      <c r="L7" s="17">
        <f>IF(J7&lt;&gt;"ошибка",K7/D7,"нельзя считать")</f>
        <v>1368.3333333333333</v>
      </c>
      <c r="M7" s="17">
        <f>ROUND(L7,2)</f>
        <v>1368.33</v>
      </c>
      <c r="N7" s="17">
        <f>M7*D7</f>
        <v>2736.66</v>
      </c>
    </row>
    <row r="8" spans="1:14" ht="63.75" customHeight="1" x14ac:dyDescent="0.2">
      <c r="A8" s="34"/>
      <c r="B8" s="35"/>
      <c r="C8" s="35"/>
      <c r="D8" s="36"/>
      <c r="E8" s="37"/>
      <c r="F8" s="37"/>
      <c r="G8" s="37"/>
      <c r="H8" s="38"/>
      <c r="I8" s="39"/>
      <c r="J8" s="39"/>
      <c r="K8" s="38"/>
      <c r="L8" s="40"/>
      <c r="M8" s="40"/>
      <c r="N8" s="40">
        <f>SUM(N6:N7)</f>
        <v>14709.96</v>
      </c>
    </row>
    <row r="9" spans="1:14" s="18" customFormat="1" ht="39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19"/>
      <c r="N9" s="20">
        <f>SUM(N6:N7)</f>
        <v>14709.96</v>
      </c>
    </row>
    <row r="10" spans="1:14" s="18" customFormat="1" ht="10.5" customHeight="1" x14ac:dyDescent="0.25">
      <c r="A10" s="21"/>
      <c r="B10" s="21"/>
      <c r="C10" s="21"/>
      <c r="D10" s="21"/>
      <c r="E10" s="21"/>
      <c r="F10" s="21"/>
      <c r="G10" s="21"/>
      <c r="H10" s="22"/>
      <c r="I10" s="23"/>
      <c r="J10" s="23"/>
      <c r="K10" s="23"/>
      <c r="L10" s="23"/>
      <c r="M10" s="23"/>
      <c r="N10" s="24"/>
    </row>
    <row r="11" spans="1:14" s="18" customFormat="1" ht="60.75" customHeight="1" x14ac:dyDescent="0.25">
      <c r="A11" s="47" t="s">
        <v>21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4" s="18" customFormat="1" ht="39" customHeight="1" x14ac:dyDescent="0.25">
      <c r="A12" s="41" t="s">
        <v>22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s="18" customFormat="1" ht="10.5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 s="18" customFormat="1" ht="9.7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s="18" customFormat="1" ht="18.75" customHeight="1" x14ac:dyDescent="0.25">
      <c r="A15" s="41" t="s">
        <v>23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4" s="18" customFormat="1" ht="35.25" customHeight="1" x14ac:dyDescent="0.25">
      <c r="A16" s="41" t="s">
        <v>24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s="18" customFormat="1" ht="5.25" customHeight="1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s="18" customFormat="1" ht="21.75" customHeight="1" x14ac:dyDescent="0.25">
      <c r="A18" s="41" t="s">
        <v>25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15.75" customHeight="1" x14ac:dyDescent="0.3">
      <c r="A19" s="42"/>
      <c r="B19" s="4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26" customFormat="1" ht="11.25" customHeight="1" x14ac:dyDescent="0.3">
      <c r="A20" s="27"/>
      <c r="B20" s="27"/>
      <c r="C20" s="27"/>
      <c r="D20" s="2"/>
      <c r="E20" s="28"/>
      <c r="F20" s="29"/>
      <c r="G20" s="30"/>
      <c r="H20" s="31"/>
      <c r="I20" s="31"/>
      <c r="J20" s="31"/>
      <c r="K20" s="31"/>
      <c r="L20" s="31"/>
      <c r="M20" s="31"/>
      <c r="N20" s="31"/>
    </row>
    <row r="21" spans="1:14" s="31" customFormat="1" ht="27" customHeight="1" x14ac:dyDescent="0.3">
      <c r="A21" s="27"/>
      <c r="B21" s="43" t="s">
        <v>33</v>
      </c>
      <c r="C21" s="44"/>
      <c r="D21" s="44"/>
      <c r="E21" s="44"/>
      <c r="F21" s="29"/>
      <c r="G21" s="30"/>
    </row>
    <row r="22" spans="1:14" s="2" customFormat="1" ht="19.5" customHeight="1" x14ac:dyDescent="0.3">
      <c r="A22" s="45"/>
      <c r="B22" s="45"/>
      <c r="C22" s="45"/>
      <c r="D22" s="45"/>
      <c r="E22" s="45"/>
      <c r="F22" s="32"/>
      <c r="G22" s="32"/>
      <c r="H22" s="32"/>
      <c r="I22" s="32"/>
      <c r="J22" s="32"/>
      <c r="K22" s="32"/>
      <c r="L22" s="32"/>
      <c r="M22" s="32"/>
      <c r="N22" s="32"/>
    </row>
    <row r="23" spans="1:14" s="2" customFormat="1" ht="14.25" customHeight="1" x14ac:dyDescent="0.3">
      <c r="A23" s="33"/>
      <c r="B23" s="33" t="s">
        <v>26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s="2" customFormat="1" ht="14.25" customHeight="1" x14ac:dyDescent="0.3">
      <c r="A24" s="33"/>
      <c r="B24" s="33" t="s">
        <v>27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s="2" customFormat="1" ht="14.25" customHeight="1" x14ac:dyDescent="0.3">
      <c r="A25" s="33"/>
      <c r="B25" s="33" t="s">
        <v>28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4" s="2" customFormat="1" ht="14.25" customHeight="1" x14ac:dyDescent="0.3">
      <c r="A26" s="33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</sheetData>
  <mergeCells count="20">
    <mergeCell ref="A1:N1"/>
    <mergeCell ref="C2:N2"/>
    <mergeCell ref="C3:L3"/>
    <mergeCell ref="A4:A5"/>
    <mergeCell ref="B4:B5"/>
    <mergeCell ref="C4:C5"/>
    <mergeCell ref="D4:D5"/>
    <mergeCell ref="E4:G4"/>
    <mergeCell ref="H4:J4"/>
    <mergeCell ref="K4:N4"/>
    <mergeCell ref="A9:L9"/>
    <mergeCell ref="A11:N11"/>
    <mergeCell ref="A12:N12"/>
    <mergeCell ref="A13:N13"/>
    <mergeCell ref="A15:N15"/>
    <mergeCell ref="A16:N16"/>
    <mergeCell ref="A18:N18"/>
    <mergeCell ref="A19:B19"/>
    <mergeCell ref="B21:E21"/>
    <mergeCell ref="A22:E22"/>
  </mergeCells>
  <pageMargins left="0.51181102362204722" right="0.31496062992125984" top="0.74803149606299213" bottom="0.5511811023622047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2</cp:revision>
  <dcterms:created xsi:type="dcterms:W3CDTF">2014-01-15T18:15:09Z</dcterms:created>
  <dcterms:modified xsi:type="dcterms:W3CDTF">2026-07-21T07:26:46Z</dcterms:modified>
</cp:coreProperties>
</file>