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2516" windowHeight="8532" tabRatio="216"/>
  </bookViews>
  <sheets>
    <sheet name="Расчет цены" sheetId="2" r:id="rId1"/>
  </sheets>
  <definedNames>
    <definedName name="_xlnm.Print_Area" localSheetId="0">'Расчет цены'!$A$1:$P$13</definedName>
  </definedNames>
  <calcPr calcId="125725"/>
</workbook>
</file>

<file path=xl/calcChain.xml><?xml version="1.0" encoding="utf-8"?>
<calcChain xmlns="http://schemas.openxmlformats.org/spreadsheetml/2006/main">
  <c r="O5" i="2"/>
  <c r="O6"/>
  <c r="L5"/>
  <c r="M5" s="1"/>
  <c r="N5" s="1"/>
  <c r="I5"/>
  <c r="J5" s="1"/>
  <c r="K5" s="1"/>
</calcChain>
</file>

<file path=xl/sharedStrings.xml><?xml version="1.0" encoding="utf-8"?>
<sst xmlns="http://schemas.openxmlformats.org/spreadsheetml/2006/main" count="29" uniqueCount="29">
  <si>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</si>
  <si>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</si>
  <si>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</si>
  <si>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</si>
  <si>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</si>
  <si>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</si>
  <si>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</si>
  <si>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</si>
  <si>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</si>
  <si>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</si>
  <si>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</si>
  <si>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Используемый метод определения НМЦК :</t>
  </si>
  <si>
    <t>НМЦК, ЦКЕП, определяемая методом сопоставимых рыночных цен (анализа рынка)*</t>
  </si>
  <si>
    <t>Однородность совокупности значений выявленных цен, используемых в расчете НМЦК, ЦКЕП</t>
  </si>
  <si>
    <t>Итого:</t>
  </si>
  <si>
    <t>НМЦК, ЦКЕП контракта с учетом округления цены за единицу (руб.)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</si>
  <si>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</si>
  <si>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определена на основании средней арифметической цены за единицу</t>
  </si>
  <si>
    <t>Коммерческие предложения (руб./ед.изм.)</t>
  </si>
  <si>
    <t>метод сопоставимых рыночных цен (анализа рынка) в соответствии с ч. 6 ст. 22 Федерального закона от 05.04.2013 №44-ФЗ</t>
  </si>
  <si>
    <t>шт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</si>
  <si>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</t>
    </r>
    <r>
      <rPr>
        <i/>
        <sz val="10"/>
        <color indexed="10"/>
        <rFont val="Times New Roman"/>
        <family val="1"/>
        <charset val="204"/>
      </rPr>
      <t>не должен превышать 33%</t>
    </r>
    <r>
      <rPr>
        <i/>
        <sz val="10"/>
        <rFont val="Times New Roman"/>
        <family val="1"/>
        <charset val="204"/>
      </rPr>
      <t>)</t>
    </r>
  </si>
  <si>
    <t>https://www.npopuls.ru/</t>
  </si>
  <si>
    <t>https://www.vseinstrumenti.ru/</t>
  </si>
  <si>
    <t>https://market.yandex.ru</t>
  </si>
  <si>
    <t>Подставка под огнетушитель П-20, 230х230х380мм, для огнетушителей диаметром до 200мм и массой до 18кг</t>
  </si>
  <si>
    <t>дата составления расчета: 18.08.2026 г.</t>
  </si>
  <si>
    <t xml:space="preserve"> В результате проведенного расчета НМЦК, ЦКЕП контракта составила: 50 859 (Пятьдесят тысяч восемьсот пятьдесят девять) рублей 60 копеек</t>
  </si>
  <si>
    <t>Обоснование начальной (максимальной) цены контракта на поставку подставок под огнетушители П-20</t>
  </si>
</sst>
</file>

<file path=xl/styles.xml><?xml version="1.0" encoding="utf-8"?>
<styleSheet xmlns="http://schemas.openxmlformats.org/spreadsheetml/2006/main">
  <numFmts count="3">
    <numFmt numFmtId="164" formatCode="0.0000"/>
    <numFmt numFmtId="165" formatCode="0.000"/>
    <numFmt numFmtId="166" formatCode="#,##0.000"/>
  </numFmts>
  <fonts count="20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theme="5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6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2" fontId="8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2" fillId="0" borderId="4" xfId="0" applyFont="1" applyFill="1" applyBorder="1" applyAlignment="1">
      <alignment horizontal="center" vertical="top" wrapText="1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/>
    <xf numFmtId="0" fontId="11" fillId="0" borderId="0" xfId="0" applyFont="1" applyAlignment="1" applyProtection="1">
      <alignment wrapText="1"/>
      <protection locked="0"/>
    </xf>
    <xf numFmtId="164" fontId="11" fillId="0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0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165" fontId="5" fillId="0" borderId="6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/>
    <xf numFmtId="0" fontId="3" fillId="0" borderId="1" xfId="0" applyFont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12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4" fillId="0" borderId="8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left" vertical="center" wrapText="1"/>
    </xf>
    <xf numFmtId="0" fontId="15" fillId="0" borderId="0" xfId="0" applyFont="1" applyAlignment="1" applyProtection="1">
      <alignment horizontal="left" vertical="top" wrapText="1"/>
      <protection locked="0"/>
    </xf>
    <xf numFmtId="0" fontId="18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top" wrapText="1"/>
    </xf>
    <xf numFmtId="0" fontId="19" fillId="0" borderId="2" xfId="1" applyBorder="1" applyAlignment="1" applyProtection="1">
      <alignment horizontal="center" vertical="top" wrapText="1"/>
    </xf>
    <xf numFmtId="0" fontId="10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1" fillId="0" borderId="0" xfId="0" applyFont="1" applyAlignment="1" applyProtection="1">
      <alignment horizontal="left" wrapText="1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0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1295400</xdr:rowOff>
    </xdr:to>
    <xdr:pic>
      <xdr:nvPicPr>
        <xdr:cNvPr id="27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0625" y="3190875"/>
          <a:ext cx="9334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1019175</xdr:colOff>
      <xdr:row>3</xdr:row>
      <xdr:rowOff>1362075</xdr:rowOff>
    </xdr:to>
    <xdr:pic>
      <xdr:nvPicPr>
        <xdr:cNvPr id="27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81925" y="31623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1676400</xdr:rowOff>
    </xdr:from>
    <xdr:to>
      <xdr:col>11</xdr:col>
      <xdr:colOff>1504950</xdr:colOff>
      <xdr:row>3</xdr:row>
      <xdr:rowOff>2047875</xdr:rowOff>
    </xdr:to>
    <xdr:pic>
      <xdr:nvPicPr>
        <xdr:cNvPr id="27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763125" y="3914775"/>
          <a:ext cx="14859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3</xdr:row>
      <xdr:rowOff>1400175</xdr:rowOff>
    </xdr:from>
    <xdr:to>
      <xdr:col>11</xdr:col>
      <xdr:colOff>419100</xdr:colOff>
      <xdr:row>3</xdr:row>
      <xdr:rowOff>1628775</xdr:rowOff>
    </xdr:to>
    <xdr:pic>
      <xdr:nvPicPr>
        <xdr:cNvPr id="271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010775" y="36385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arket.yandex.ru/" TargetMode="External"/><Relationship Id="rId2" Type="http://schemas.openxmlformats.org/officeDocument/2006/relationships/hyperlink" Target="https://www.vseinstrumenti.ru/" TargetMode="External"/><Relationship Id="rId1" Type="http://schemas.openxmlformats.org/officeDocument/2006/relationships/hyperlink" Target="https://www.npopuls.ru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"/>
  <sheetViews>
    <sheetView tabSelected="1" view="pageBreakPreview" topLeftCell="A4" zoomScaleNormal="100" zoomScaleSheetLayoutView="100" workbookViewId="0">
      <selection activeCell="B5" sqref="B5"/>
    </sheetView>
  </sheetViews>
  <sheetFormatPr defaultColWidth="9.109375" defaultRowHeight="13.2"/>
  <cols>
    <col min="1" max="1" width="3.109375" style="1" customWidth="1"/>
    <col min="2" max="2" width="32.5546875" style="1" customWidth="1"/>
    <col min="3" max="3" width="6.6640625" style="1" customWidth="1"/>
    <col min="4" max="4" width="6.88671875" style="1" customWidth="1"/>
    <col min="5" max="7" width="14.109375" style="1" customWidth="1"/>
    <col min="8" max="8" width="9.109375" style="1"/>
    <col min="9" max="9" width="15.5546875" style="1" customWidth="1"/>
    <col min="10" max="10" width="15.44140625" style="1" customWidth="1"/>
    <col min="11" max="11" width="14.33203125" style="1" customWidth="1"/>
    <col min="12" max="12" width="22.6640625" style="1" customWidth="1"/>
    <col min="13" max="13" width="13.5546875" style="1" customWidth="1"/>
    <col min="14" max="14" width="13.33203125" style="1" customWidth="1"/>
    <col min="15" max="15" width="13.6640625" style="1" customWidth="1"/>
    <col min="16" max="16" width="0.6640625" style="1" customWidth="1"/>
    <col min="17" max="16384" width="9.109375" style="1"/>
  </cols>
  <sheetData>
    <row r="1" spans="1:15" s="37" customFormat="1" ht="88.5" customHeight="1">
      <c r="A1" s="53" t="s">
        <v>28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 s="17" customFormat="1" ht="48.75" customHeight="1">
      <c r="A2" s="22"/>
      <c r="B2" s="22" t="s">
        <v>11</v>
      </c>
      <c r="C2" s="57" t="s">
        <v>19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22"/>
    </row>
    <row r="3" spans="1:15" ht="39" customHeight="1">
      <c r="A3" s="54" t="s">
        <v>0</v>
      </c>
      <c r="B3" s="54" t="s">
        <v>2</v>
      </c>
      <c r="C3" s="55" t="s">
        <v>1</v>
      </c>
      <c r="D3" s="55" t="s">
        <v>3</v>
      </c>
      <c r="E3" s="59" t="s">
        <v>18</v>
      </c>
      <c r="F3" s="60"/>
      <c r="G3" s="61"/>
      <c r="H3" s="13"/>
      <c r="I3" s="62" t="s">
        <v>13</v>
      </c>
      <c r="J3" s="62"/>
      <c r="K3" s="62"/>
      <c r="L3" s="64" t="s">
        <v>12</v>
      </c>
      <c r="M3" s="64"/>
      <c r="N3" s="64"/>
      <c r="O3" s="64"/>
    </row>
    <row r="4" spans="1:15" ht="164.4" customHeight="1" thickBot="1">
      <c r="A4" s="54"/>
      <c r="B4" s="55"/>
      <c r="C4" s="56"/>
      <c r="D4" s="56"/>
      <c r="E4" s="52" t="s">
        <v>22</v>
      </c>
      <c r="F4" s="52" t="s">
        <v>23</v>
      </c>
      <c r="G4" s="52" t="s">
        <v>24</v>
      </c>
      <c r="H4" s="3" t="s">
        <v>6</v>
      </c>
      <c r="I4" s="2" t="s">
        <v>5</v>
      </c>
      <c r="J4" s="2" t="s">
        <v>4</v>
      </c>
      <c r="K4" s="51" t="s">
        <v>21</v>
      </c>
      <c r="L4" s="33" t="s">
        <v>16</v>
      </c>
      <c r="M4" s="4" t="s">
        <v>8</v>
      </c>
      <c r="N4" s="4" t="s">
        <v>9</v>
      </c>
      <c r="O4" s="2" t="s">
        <v>15</v>
      </c>
    </row>
    <row r="5" spans="1:15" ht="54.6" customHeight="1" thickBot="1">
      <c r="A5" s="44">
        <v>1</v>
      </c>
      <c r="B5" s="48" t="s">
        <v>25</v>
      </c>
      <c r="C5" s="34" t="s">
        <v>20</v>
      </c>
      <c r="D5" s="45">
        <v>60</v>
      </c>
      <c r="E5" s="46">
        <v>854</v>
      </c>
      <c r="F5" s="47">
        <v>902</v>
      </c>
      <c r="G5" s="46">
        <v>787</v>
      </c>
      <c r="H5" s="35" t="s">
        <v>7</v>
      </c>
      <c r="I5" s="42">
        <f>AVERAGE(E5:G5)</f>
        <v>847.66666666666663</v>
      </c>
      <c r="J5" s="36">
        <f>SQRT(((SUM((POWER(G5-I5,2)),(POWER(F5-I5,2)),(POWER(E5-I5,2)))/(COLUMNS(E5:G5)-1))))</f>
        <v>57.761001838033707</v>
      </c>
      <c r="K5" s="50">
        <f>J5/I5*100</f>
        <v>6.8141174012623331</v>
      </c>
      <c r="L5" s="38">
        <f>((D5/3)*(SUM(E5:G5)))</f>
        <v>50860</v>
      </c>
      <c r="M5" s="39">
        <f>L5/D5</f>
        <v>847.66666666666663</v>
      </c>
      <c r="N5" s="39">
        <f>ROUNDDOWN(M5,2)</f>
        <v>847.66</v>
      </c>
      <c r="O5" s="39">
        <f>N5*D5</f>
        <v>50859.6</v>
      </c>
    </row>
    <row r="6" spans="1:15" s="14" customFormat="1" ht="27.6" customHeight="1">
      <c r="A6" s="15"/>
      <c r="B6" s="27" t="s">
        <v>14</v>
      </c>
      <c r="C6" s="28"/>
      <c r="D6" s="28"/>
      <c r="E6" s="25"/>
      <c r="F6" s="25"/>
      <c r="G6" s="25"/>
      <c r="H6" s="29"/>
      <c r="I6" s="25"/>
      <c r="J6" s="30"/>
      <c r="K6" s="30"/>
      <c r="L6" s="40"/>
      <c r="M6" s="41"/>
      <c r="N6" s="41"/>
      <c r="O6" s="43">
        <f>SUM(O5:O5)</f>
        <v>50859.6</v>
      </c>
    </row>
    <row r="7" spans="1:15" s="6" customFormat="1" ht="30" customHeight="1">
      <c r="A7" s="70" t="s">
        <v>27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</row>
    <row r="8" spans="1:15" s="6" customFormat="1" ht="33.6" customHeight="1">
      <c r="A8" s="23"/>
      <c r="B8" s="67" t="s">
        <v>17</v>
      </c>
      <c r="C8" s="68"/>
      <c r="D8" s="68"/>
      <c r="E8" s="69"/>
      <c r="F8" s="69"/>
      <c r="G8" s="69"/>
      <c r="H8" s="23"/>
      <c r="I8" s="5"/>
      <c r="J8" s="26"/>
      <c r="K8" s="24"/>
      <c r="L8" s="24"/>
      <c r="M8" s="24"/>
      <c r="N8" s="24"/>
      <c r="O8" s="5"/>
    </row>
    <row r="9" spans="1:15" ht="63" customHeight="1">
      <c r="A9" s="65" t="s">
        <v>10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</row>
    <row r="10" spans="1:15" s="7" customFormat="1" ht="36" customHeight="1">
      <c r="A10" s="8"/>
      <c r="B10" s="49" t="s">
        <v>26</v>
      </c>
      <c r="C10" s="8"/>
      <c r="D10" s="9"/>
      <c r="E10" s="10"/>
      <c r="F10" s="11"/>
      <c r="G10" s="12"/>
    </row>
    <row r="11" spans="1:15" s="17" customFormat="1" ht="32.4" customHeight="1">
      <c r="A11" s="32"/>
      <c r="B11" s="32"/>
      <c r="G11" s="31"/>
    </row>
    <row r="12" spans="1:15" s="21" customFormat="1" ht="39.75" customHeight="1">
      <c r="A12" s="16"/>
      <c r="B12" s="58"/>
      <c r="C12" s="58"/>
      <c r="D12" s="58"/>
      <c r="E12" s="18"/>
      <c r="F12" s="19"/>
      <c r="G12" s="20"/>
    </row>
    <row r="13" spans="1:15" s="7" customFormat="1" ht="21.75" customHeight="1">
      <c r="A13" s="63"/>
      <c r="B13" s="63"/>
      <c r="C13" s="63"/>
      <c r="D13" s="9"/>
      <c r="E13" s="10"/>
      <c r="F13" s="11"/>
      <c r="G13" s="12"/>
    </row>
  </sheetData>
  <mergeCells count="14">
    <mergeCell ref="B12:D12"/>
    <mergeCell ref="E3:G3"/>
    <mergeCell ref="I3:K3"/>
    <mergeCell ref="A13:C13"/>
    <mergeCell ref="L3:O3"/>
    <mergeCell ref="A9:O9"/>
    <mergeCell ref="B8:G8"/>
    <mergeCell ref="A7:O7"/>
    <mergeCell ref="A1:O1"/>
    <mergeCell ref="A3:A4"/>
    <mergeCell ref="B3:B4"/>
    <mergeCell ref="C3:C4"/>
    <mergeCell ref="D3:D4"/>
    <mergeCell ref="C2:N2"/>
  </mergeCells>
  <phoneticPr fontId="0" type="noConversion"/>
  <hyperlinks>
    <hyperlink ref="E4" r:id="rId1"/>
    <hyperlink ref="F4" r:id="rId2"/>
    <hyperlink ref="G4" r:id="rId3"/>
  </hyperlinks>
  <pageMargins left="0.11811023622047245" right="0" top="0.55118110236220474" bottom="0.15748031496062992" header="0.31496062992125984" footer="0.31496062992125984"/>
  <pageSetup paperSize="9" scale="67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2018-11-20T12:11:55Z</cp:lastPrinted>
  <dcterms:created xsi:type="dcterms:W3CDTF">2014-01-15T18:15:09Z</dcterms:created>
  <dcterms:modified xsi:type="dcterms:W3CDTF">2026-08-19T08:58:48Z</dcterms:modified>
</cp:coreProperties>
</file>