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mba.local\fmba\УКСиКД\03_Электронный аукцион\2026\ЛОТ 124 тх 066_характеристика на ЕИС, ждем декларацию\для березки\"/>
    </mc:Choice>
  </mc:AlternateContent>
  <bookViews>
    <workbookView xWindow="0" yWindow="0" windowWidth="4155" windowHeight="4800"/>
  </bookViews>
  <sheets>
    <sheet name="НМЦК" sheetId="2" r:id="rId1"/>
  </sheets>
  <definedNames>
    <definedName name="_xlnm._FilterDatabase" localSheetId="0" hidden="1">НМЦК!$A$1:$N$9</definedName>
  </definedNames>
  <calcPr calcId="152511"/>
</workbook>
</file>

<file path=xl/calcChain.xml><?xml version="1.0" encoding="utf-8"?>
<calcChain xmlns="http://schemas.openxmlformats.org/spreadsheetml/2006/main">
  <c r="M5" i="2" l="1"/>
  <c r="N5" i="2" l="1"/>
  <c r="O5" i="2" s="1"/>
  <c r="O6" i="2" s="1"/>
  <c r="L5" i="2"/>
  <c r="J5" i="2" l="1"/>
  <c r="I5" i="2"/>
  <c r="K5" i="2" l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<sst xmlns="http://schemas.openxmlformats.org/spreadsheetml/2006/main" count="28" uniqueCount="28">
  <si>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</si>
  <si>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</si>
  <si>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</si>
  <si>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</si>
  <si>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</si>
  <si>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</si>
  <si>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</si>
  <si>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</si>
  <si>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</si>
  <si>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</si>
  <si>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</si>
  <si>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</si>
  <si>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</si>
  <si>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Приложение 1 к документации об аукционе в электронной форме</t>
  </si>
  <si>
    <t>В результате проведенного расчета НМЦК контракта составила, руб.:</t>
  </si>
  <si>
    <t>*Определение НМЦК произведено Заказчиком в соответствии с   Приказом Минздрава России от 15.05.2020 N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</t>
  </si>
  <si>
    <t>Источник финансирования за счет средств федерального бюджета:</t>
  </si>
  <si>
    <t>в соответствии с техническим заданием</t>
  </si>
  <si>
    <t>Существенные условия исполнения контракта</t>
  </si>
  <si>
    <t>шт</t>
  </si>
  <si>
    <t>** Поступившие коммерческие предложения отражают стоимость всего списка требуемого к поставке оборудования. Так как использование расходных материалов и проведение то в период гарантиного срока эксплуатации медиздения не предусмотрено, расчет начальной цены единицы медизделия сделан в соответствии с п. 12 Приказа Минздрава от 15.05.2020 № 450н</t>
  </si>
  <si>
    <t>Цена за единицу изм. с округлением (вверх/вниз) до сотых долей после запятой (руб.)</t>
  </si>
  <si>
    <t>НМЦК с учетом округления цены  (руб.)**</t>
  </si>
  <si>
    <t>Заказчиком размещен запрос о предоставлении ценовой  информации № 0173100009126000066     в ЕИС, а так же были направлены запросы цен потенциальным поставщикам которые осуществляли поставку по идентичным товарам согласно информации с официального сайта ЕИС, получены 3 (три) коммерческих предложения.</t>
  </si>
  <si>
    <t>Комплекс суточного мониторирования</t>
  </si>
  <si>
    <t>Поставщик № 1 КП  от 15.05.2026
№ б/н</t>
  </si>
  <si>
    <t>Поставщик №2 КП от 15.05.2026
№ 164</t>
  </si>
  <si>
    <t>Поставщик №3 КП от 15.05.2026
№ 10/кп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</si>
</sst>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4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/>
    <xf numFmtId="43" fontId="1" fillId="0" borderId="0" xfId="0" applyNumberFormat="1" applyFont="1"/>
    <xf numFmtId="0" fontId="12" fillId="0" borderId="0" xfId="0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4" fontId="13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3" fontId="7" fillId="0" borderId="1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134257</xdr:colOff>
      <xdr:row>3</xdr:row>
      <xdr:rowOff>1482272</xdr:rowOff>
    </xdr:from>
    <xdr:to>
      <xdr:col>11</xdr:col>
      <xdr:colOff>1836057</xdr:colOff>
      <xdr:row>3</xdr:row>
      <xdr:rowOff>1837872</xdr:rowOff>
    </xdr:to>
    <xdr:pic>
      <xdr:nvPicPr>
        <xdr:cNvPr id="32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0344" y="2840620"/>
          <a:ext cx="17018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</xdr:row>
      <xdr:rowOff>1244600</xdr:rowOff>
    </xdr:from>
    <xdr:to>
      <xdr:col>11</xdr:col>
      <xdr:colOff>520700</xdr:colOff>
      <xdr:row>3</xdr:row>
      <xdr:rowOff>1473200</xdr:rowOff>
    </xdr:to>
    <xdr:pic>
      <xdr:nvPicPr>
        <xdr:cNvPr id="33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8987" y="2602948"/>
          <a:ext cx="17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4</xdr:row>
      <xdr:rowOff>1482272</xdr:rowOff>
    </xdr:from>
    <xdr:to>
      <xdr:col>11</xdr:col>
      <xdr:colOff>1836057</xdr:colOff>
      <xdr:row>4</xdr:row>
      <xdr:rowOff>1837872</xdr:rowOff>
    </xdr:to>
    <xdr:pic>
      <xdr:nvPicPr>
        <xdr:cNvPr id="40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4132" y="4120697"/>
          <a:ext cx="1006475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4</xdr:row>
      <xdr:rowOff>1244600</xdr:rowOff>
    </xdr:from>
    <xdr:to>
      <xdr:col>11</xdr:col>
      <xdr:colOff>520700</xdr:colOff>
      <xdr:row>4</xdr:row>
      <xdr:rowOff>1473200</xdr:rowOff>
    </xdr:to>
    <xdr:pic>
      <xdr:nvPicPr>
        <xdr:cNvPr id="41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4121150"/>
          <a:ext cx="17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134257</xdr:colOff>
      <xdr:row>3</xdr:row>
      <xdr:rowOff>1482272</xdr:rowOff>
    </xdr:from>
    <xdr:to>
      <xdr:col>11</xdr:col>
      <xdr:colOff>1836057</xdr:colOff>
      <xdr:row>3</xdr:row>
      <xdr:rowOff>1837872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0155DFD-6B13-B84B-9E65-81D2E4432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2732" y="2444297"/>
          <a:ext cx="1568450" cy="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342900</xdr:colOff>
      <xdr:row>3</xdr:row>
      <xdr:rowOff>1244600</xdr:rowOff>
    </xdr:from>
    <xdr:to>
      <xdr:col>11</xdr:col>
      <xdr:colOff>520700</xdr:colOff>
      <xdr:row>3</xdr:row>
      <xdr:rowOff>1473200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10368E9D-23B9-F54F-A08E-BB648A3C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1375" y="2444750"/>
          <a:ext cx="177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tabSelected="1" zoomScaleNormal="100" workbookViewId="0">
      <selection activeCell="B5" sqref="B5"/>
    </sheetView>
  </sheetViews>
  <sheetFormatPr defaultColWidth="9.140625" defaultRowHeight="12.75" x14ac:dyDescent="0.2"/>
  <cols>
    <col min="1" max="1" width="4.140625" style="1" customWidth="1"/>
    <col min="2" max="2" width="27.28515625" style="1" customWidth="1"/>
    <col min="3" max="3" width="17.85546875" style="1" customWidth="1"/>
    <col min="4" max="4" width="5.85546875" style="1" customWidth="1"/>
    <col min="5" max="5" width="6.5703125" style="8" bestFit="1" customWidth="1"/>
    <col min="6" max="8" width="16.85546875" style="1" customWidth="1"/>
    <col min="9" max="9" width="13.85546875" style="1" customWidth="1"/>
    <col min="10" max="10" width="14.7109375" style="1" customWidth="1"/>
    <col min="11" max="11" width="15.5703125" style="1" customWidth="1"/>
    <col min="12" max="12" width="25.5703125" style="1" customWidth="1"/>
    <col min="13" max="13" width="14.85546875" style="1" customWidth="1"/>
    <col min="14" max="14" width="16.42578125" style="1" customWidth="1"/>
    <col min="15" max="15" width="14.140625" style="1" customWidth="1"/>
    <col min="16" max="16384" width="9.140625" style="1"/>
  </cols>
  <sheetData>
    <row r="1" spans="1:29" ht="45.75" customHeight="1" x14ac:dyDescent="0.2">
      <c r="N1" s="25" t="s">
        <v>13</v>
      </c>
      <c r="O1" s="2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30.75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7.95" customHeight="1" x14ac:dyDescent="0.2">
      <c r="A3" s="32" t="s">
        <v>1</v>
      </c>
      <c r="B3" s="32" t="s">
        <v>2</v>
      </c>
      <c r="C3" s="32" t="s">
        <v>18</v>
      </c>
      <c r="D3" s="32" t="s">
        <v>3</v>
      </c>
      <c r="E3" s="32" t="s">
        <v>4</v>
      </c>
      <c r="F3" s="32" t="s">
        <v>5</v>
      </c>
      <c r="G3" s="32"/>
      <c r="H3" s="32"/>
      <c r="I3" s="33" t="s">
        <v>6</v>
      </c>
      <c r="J3" s="33"/>
      <c r="K3" s="33"/>
      <c r="L3" s="31" t="s">
        <v>7</v>
      </c>
      <c r="M3" s="31"/>
      <c r="N3" s="31"/>
      <c r="O3" s="31"/>
    </row>
    <row r="4" spans="1:29" ht="169.9" customHeight="1" x14ac:dyDescent="0.2">
      <c r="A4" s="32"/>
      <c r="B4" s="32"/>
      <c r="C4" s="32"/>
      <c r="D4" s="32"/>
      <c r="E4" s="32"/>
      <c r="F4" s="16" t="s">
        <v>25</v>
      </c>
      <c r="G4" s="16" t="s">
        <v>26</v>
      </c>
      <c r="H4" s="16" t="s">
        <v>27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21</v>
      </c>
      <c r="O4" s="4" t="s">
        <v>22</v>
      </c>
    </row>
    <row r="5" spans="1:29" ht="38.25" x14ac:dyDescent="0.2">
      <c r="A5" s="15">
        <v>1</v>
      </c>
      <c r="B5" s="17" t="s">
        <v>24</v>
      </c>
      <c r="C5" s="18" t="s">
        <v>17</v>
      </c>
      <c r="D5" s="19" t="s">
        <v>19</v>
      </c>
      <c r="E5" s="20">
        <v>1</v>
      </c>
      <c r="F5" s="24">
        <v>325000</v>
      </c>
      <c r="G5" s="24">
        <v>333200</v>
      </c>
      <c r="H5" s="24">
        <v>320400</v>
      </c>
      <c r="I5" s="21">
        <f>AVERAGE(F5:H5)</f>
        <v>326200</v>
      </c>
      <c r="J5" s="22">
        <f>STDEV(F5:H5)</f>
        <v>6483.8260309789312</v>
      </c>
      <c r="K5" s="22">
        <f t="shared" ref="K5" si="0">J5/I5*100</f>
        <v>1.987684252292744</v>
      </c>
      <c r="L5" s="21">
        <f>((E5/3)*(SUM(F5:H5)))</f>
        <v>326200</v>
      </c>
      <c r="M5" s="21">
        <f>MIN(F5:H5)</f>
        <v>320400</v>
      </c>
      <c r="N5" s="21">
        <f>ROUND(M5,2)</f>
        <v>320400</v>
      </c>
      <c r="O5" s="23">
        <f>N5*E5</f>
        <v>320400</v>
      </c>
    </row>
    <row r="6" spans="1:29" s="7" customFormat="1" ht="15.75" x14ac:dyDescent="0.25">
      <c r="A6" s="29" t="s">
        <v>14</v>
      </c>
      <c r="B6" s="29"/>
      <c r="C6" s="29"/>
      <c r="D6" s="29"/>
      <c r="E6" s="29"/>
      <c r="F6" s="29"/>
      <c r="G6" s="29"/>
      <c r="H6" s="29"/>
      <c r="I6" s="10"/>
      <c r="J6" s="10"/>
      <c r="K6" s="10"/>
      <c r="L6" s="11"/>
      <c r="M6" s="5"/>
      <c r="N6" s="5"/>
      <c r="O6" s="12">
        <f>SUM(O5:O5)</f>
        <v>320400</v>
      </c>
    </row>
    <row r="7" spans="1:29" s="7" customFormat="1" ht="27.75" customHeight="1" x14ac:dyDescent="0.2">
      <c r="A7" s="27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8"/>
      <c r="N7" s="8"/>
      <c r="O7" s="6"/>
    </row>
    <row r="8" spans="1:29" s="7" customFormat="1" ht="43.5" customHeight="1" x14ac:dyDescent="0.25">
      <c r="A8" s="26" t="s">
        <v>15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5"/>
      <c r="N8" s="5"/>
      <c r="O8" s="5"/>
    </row>
    <row r="9" spans="1:29" ht="29.25" customHeight="1" x14ac:dyDescent="0.2">
      <c r="A9" s="26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13"/>
      <c r="O9" s="14"/>
    </row>
    <row r="10" spans="1:29" ht="15" x14ac:dyDescent="0.25">
      <c r="A10" s="30" t="s">
        <v>16</v>
      </c>
      <c r="B10" s="30"/>
      <c r="C10" s="30"/>
      <c r="D10" s="30"/>
      <c r="E10" s="30"/>
      <c r="F10" s="30"/>
      <c r="G10" s="30"/>
      <c r="H10" s="30"/>
      <c r="I10"/>
      <c r="J10"/>
      <c r="K10"/>
      <c r="L10"/>
      <c r="M10"/>
      <c r="N10"/>
      <c r="O10"/>
    </row>
    <row r="12" spans="1:29" x14ac:dyDescent="0.2">
      <c r="F12" s="9"/>
      <c r="G12" s="9"/>
      <c r="H12" s="9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1:29" x14ac:dyDescent="0.2">
      <c r="F13" s="9"/>
      <c r="G13" s="9"/>
      <c r="H13" s="9"/>
    </row>
    <row r="14" spans="1:29" x14ac:dyDescent="0.2">
      <c r="F14" s="9"/>
      <c r="G14" s="9"/>
      <c r="H14" s="9"/>
    </row>
    <row r="15" spans="1:29" x14ac:dyDescent="0.2">
      <c r="F15" s="9"/>
      <c r="G15" s="9"/>
      <c r="H15" s="9"/>
    </row>
    <row r="17" spans="6:8" x14ac:dyDescent="0.2">
      <c r="F17" s="9"/>
      <c r="G17" s="9"/>
      <c r="H17" s="9"/>
    </row>
  </sheetData>
  <sheetProtection selectLockedCells="1" selectUnlockedCells="1"/>
  <mergeCells count="16">
    <mergeCell ref="N1:O1"/>
    <mergeCell ref="I12:R12"/>
    <mergeCell ref="A7:L7"/>
    <mergeCell ref="A2:N2"/>
    <mergeCell ref="A6:H6"/>
    <mergeCell ref="A8:L8"/>
    <mergeCell ref="A9:M9"/>
    <mergeCell ref="A10:H10"/>
    <mergeCell ref="L3:O3"/>
    <mergeCell ref="F3:H3"/>
    <mergeCell ref="I3:K3"/>
    <mergeCell ref="A3:A4"/>
    <mergeCell ref="B3:B4"/>
    <mergeCell ref="D3:D4"/>
    <mergeCell ref="E3:E4"/>
    <mergeCell ref="C3:C4"/>
  </mergeCells>
  <pageMargins left="0.70833333333333337" right="0.70833333333333337" top="0.74791666666666667" bottom="0.74791666666666667" header="0.51180555555555551" footer="0.51180555555555551"/>
  <pageSetup paperSize="9" scale="50" firstPageNumber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ВВ</dc:creator>
  <cp:lastModifiedBy>Катунин Алексей Александрович</cp:lastModifiedBy>
  <cp:lastPrinted>2025-12-25T12:04:24Z</cp:lastPrinted>
  <dcterms:created xsi:type="dcterms:W3CDTF">2014-07-14T07:23:01Z</dcterms:created>
  <dcterms:modified xsi:type="dcterms:W3CDTF">2026-06-30T13:38:35Z</dcterms:modified>
</cp:coreProperties>
</file>