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е\2026 год\62 Реактивы для Карповой\"/>
    </mc:Choice>
  </mc:AlternateContent>
  <xr:revisionPtr revIDLastSave="0" documentId="13_ncr:1_{F82A4021-600C-4257-B06B-97D596365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53" r:id="rId1"/>
  </sheets>
  <definedNames>
    <definedName name="_xlnm._FilterDatabase" localSheetId="0" hidden="1">лист1!$A$13:$L$13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53" l="1"/>
  <c r="K17" i="53"/>
  <c r="K18" i="53"/>
  <c r="K19" i="53"/>
  <c r="K20" i="53"/>
  <c r="K21" i="53"/>
  <c r="K22" i="53"/>
  <c r="L22" i="53" s="1"/>
  <c r="K23" i="53"/>
  <c r="K24" i="53"/>
  <c r="K25" i="53"/>
  <c r="K26" i="53"/>
  <c r="K27" i="53"/>
  <c r="K28" i="53"/>
  <c r="K29" i="53"/>
  <c r="K14" i="53"/>
  <c r="L14" i="53" s="1"/>
  <c r="J15" i="53"/>
  <c r="J16" i="53"/>
  <c r="K16" i="53" s="1"/>
  <c r="L16" i="53" s="1"/>
  <c r="L30" i="53" s="1"/>
  <c r="J17" i="53"/>
  <c r="J18" i="53"/>
  <c r="J19" i="53"/>
  <c r="J20" i="53"/>
  <c r="J21" i="53"/>
  <c r="J22" i="53"/>
  <c r="J23" i="53"/>
  <c r="J24" i="53"/>
  <c r="J25" i="53"/>
  <c r="J26" i="53"/>
  <c r="J27" i="53"/>
  <c r="J28" i="53"/>
  <c r="J29" i="53"/>
  <c r="J14" i="53"/>
  <c r="I15" i="53"/>
  <c r="I16" i="53"/>
  <c r="I17" i="53"/>
  <c r="I18" i="53"/>
  <c r="I19" i="53"/>
  <c r="I20" i="53"/>
  <c r="I21" i="53"/>
  <c r="I22" i="53"/>
  <c r="I23" i="53"/>
  <c r="I24" i="53"/>
  <c r="I25" i="53"/>
  <c r="I26" i="53"/>
  <c r="I27" i="53"/>
  <c r="I28" i="53"/>
  <c r="I29" i="53"/>
  <c r="I14" i="53"/>
  <c r="L23" i="53"/>
  <c r="L24" i="53"/>
  <c r="L25" i="53"/>
  <c r="L26" i="53"/>
  <c r="L27" i="53"/>
  <c r="L28" i="53"/>
  <c r="L29" i="53"/>
  <c r="L17" i="53"/>
  <c r="L15" i="53"/>
  <c r="L20" i="53"/>
  <c r="L21" i="53"/>
  <c r="L18" i="53" l="1"/>
  <c r="L19" i="53"/>
  <c r="G33" i="53" l="1"/>
</calcChain>
</file>

<file path=xl/sharedStrings.xml><?xml version="1.0" encoding="utf-8"?>
<sst xmlns="http://schemas.openxmlformats.org/spreadsheetml/2006/main" count="70" uniqueCount="49">
  <si>
    <t>Ед. измерения</t>
  </si>
  <si>
    <t>№ п\п</t>
  </si>
  <si>
    <t xml:space="preserve"> Наименование товара</t>
  </si>
  <si>
    <t>Обоснование начальной (максимальной) цены контракта</t>
  </si>
  <si>
    <t>В результате проведенного расчета Н(М)ЦК составила:</t>
  </si>
  <si>
    <t>руб.</t>
  </si>
  <si>
    <t>Код ОКПД2</t>
  </si>
  <si>
    <t>Источники информации, цена за ед.измерения (руб.)</t>
  </si>
  <si>
    <t>на поставку ТРУ для нужд УдГАУ</t>
  </si>
  <si>
    <t xml:space="preserve">Минимальная цеан за единицу 
 &lt;Цmin&gt; </t>
  </si>
  <si>
    <t>Кол-во
(v)</t>
  </si>
  <si>
    <t>НМЦ за ед. изм., руб.</t>
  </si>
  <si>
    <t>НМЦ товара, работы, услуги, руб.
НМЦ за ед. изм. *v</t>
  </si>
  <si>
    <t xml:space="preserve">Средняя цена за единицу
&lt;Ц&gt; </t>
  </si>
  <si>
    <t>ИТОГО</t>
  </si>
  <si>
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</t>
  </si>
  <si>
    <t>Расчет:</t>
  </si>
  <si>
    <t xml:space="preserve">№1
</t>
  </si>
  <si>
    <t xml:space="preserve">№2
</t>
  </si>
  <si>
    <t xml:space="preserve">№3
</t>
  </si>
  <si>
    <t>Ацетон чистый для анализа (ЧДА), бутылка 1 литр, 0,8 кг</t>
  </si>
  <si>
    <t>Глицерин чистый для анализа (ЧДА), бутылка 1 литр, 1,25кг</t>
  </si>
  <si>
    <t>Глюкоза хч</t>
  </si>
  <si>
    <t>Натрий уксуснокислый</t>
  </si>
  <si>
    <t>Натрий гидроокись</t>
  </si>
  <si>
    <t>Кислота серная чистая для анализа (ЧДА), бутылка 1 литр, 1,8 кг</t>
  </si>
  <si>
    <t>Серебро азотнокислое</t>
  </si>
  <si>
    <t>Калий хлористый</t>
  </si>
  <si>
    <t>Реактив Несслера</t>
  </si>
  <si>
    <t>Фильтровальная бумага, 52х60 см, плот.75, сред.фильтрации, 10кг/уп</t>
  </si>
  <si>
    <t>Пленка п/э в рулоне, толщина рукава 200 мкм, 50 м</t>
  </si>
  <si>
    <t>Перчатки латексные, размер М, в упаковке 50 пар</t>
  </si>
  <si>
    <t>Средство для мытья лабораторной посуды, объем 1 литр</t>
  </si>
  <si>
    <r>
      <t>Электрод ионоселективный нитрат (ЭЛИС-121 NO</t>
    </r>
    <r>
      <rPr>
        <vertAlign val="subscript"/>
        <sz val="11"/>
        <color rgb="FF000000"/>
        <rFont val="Times New Roman"/>
        <family val="1"/>
        <charset val="204"/>
      </rPr>
      <t>3)</t>
    </r>
  </si>
  <si>
    <t>рH-электрод ЭСК-10601/7 комбинированный</t>
  </si>
  <si>
    <t>Набор реактивов для определения концентрации цинка в воде</t>
  </si>
  <si>
    <t>20.59.52.194</t>
  </si>
  <si>
    <t>17.12.43.110</t>
  </si>
  <si>
    <t>22.21.30.120</t>
  </si>
  <si>
    <t>22.19.60.119</t>
  </si>
  <si>
    <t>20.41.32.119</t>
  </si>
  <si>
    <t>25.93.15.120</t>
  </si>
  <si>
    <t>26.51.66.190</t>
  </si>
  <si>
    <t>КГ</t>
  </si>
  <si>
    <t>РУЛОН</t>
  </si>
  <si>
    <t>УПАК</t>
  </si>
  <si>
    <t>ШТ</t>
  </si>
  <si>
    <t>Источник информации: коммерческое предложение  №284 от 03.07.2026, коммерческое предложение №289 от 06.07.2026 от 11.02.2026, коммерческое предложение №287 от 05.07.2026</t>
  </si>
  <si>
    <t>Дата подготовки: июль,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</si>
</sst>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9" fontId="6" fillId="0" borderId="1">
      <alignment vertical="top" wrapText="1"/>
    </xf>
    <xf numFmtId="4" fontId="7" fillId="0" borderId="1">
      <alignment vertical="top" shrinkToFit="1"/>
    </xf>
    <xf numFmtId="9" fontId="11" fillId="0" borderId="0" applyFont="0" applyFill="0" applyBorder="0" applyAlignment="0" applyProtection="0"/>
    <xf numFmtId="49" fontId="6" fillId="0" borderId="1">
      <alignment vertical="top"/>
    </xf>
    <xf numFmtId="0" fontId="17" fillId="0" borderId="0">
      <alignment horizontal="left"/>
    </xf>
    <xf numFmtId="0" fontId="1" fillId="0" borderId="0"/>
    <xf numFmtId="0" fontId="19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/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9" fillId="0" borderId="0" xfId="7"/>
    <xf numFmtId="0" fontId="8" fillId="0" borderId="1" xfId="0" applyFont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st16" xfId="1" xr:uid="{00000000-0005-0000-0000-000000000000}"/>
    <cellStyle name="st19" xfId="2" xr:uid="{00000000-0005-0000-0000-000001000000}"/>
    <cellStyle name="xl26" xfId="4" xr:uid="{00000000-0005-0000-0000-000002000000}"/>
    <cellStyle name="Гиперссылка" xfId="7" builtinId="8"/>
    <cellStyle name="Обычный" xfId="0" builtinId="0"/>
    <cellStyle name="Обычный 2" xfId="5" xr:uid="{00000000-0005-0000-0000-000005000000}"/>
    <cellStyle name="Обычный 3" xfId="6" xr:uid="{00000000-0005-0000-0000-000006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1073290</xdr:colOff>
      <xdr:row>10</xdr:row>
      <xdr:rowOff>2322513</xdr:rowOff>
    </xdr:from>
    <xdr:to>
      <xdr:col>10</xdr:col>
      <xdr:colOff>1102519</xdr:colOff>
      <xdr:row>10</xdr:row>
      <xdr:rowOff>2845594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0478" y="4191794"/>
          <a:ext cx="1124604" cy="523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10</xdr:row>
      <xdr:rowOff>2301081</xdr:rowOff>
    </xdr:from>
    <xdr:to>
      <xdr:col>12</xdr:col>
      <xdr:colOff>0</xdr:colOff>
      <xdr:row>10</xdr:row>
      <xdr:rowOff>2739231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4170362"/>
          <a:ext cx="12033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37"/>
  <sheetViews>
    <sheetView tabSelected="1" zoomScale="80" zoomScaleNormal="80" workbookViewId="0">
      <pane ySplit="13" topLeftCell="A21" activePane="bottomLeft" state="frozen"/>
      <selection pane="bottomLeft" activeCell="A36" sqref="A36"/>
    </sheetView>
  </sheetViews>
  <sheetFormatPr defaultColWidth="9.140625" defaultRowHeight="12.75" x14ac:dyDescent="0.2"/>
  <cols>
    <col min="1" max="1" width="5.28515625" style="1" customWidth="1"/>
    <col min="2" max="2" width="15.28515625" style="1" customWidth="1"/>
    <col min="3" max="3" width="62.85546875" style="1" customWidth="1"/>
    <col min="4" max="4" width="11.42578125" style="13" customWidth="1"/>
    <col min="5" max="5" width="9.28515625" style="1" customWidth="1"/>
    <col min="6" max="9" width="12.28515625" style="1" customWidth="1"/>
    <col min="10" max="10" width="16.42578125" style="1" customWidth="1"/>
    <col min="11" max="11" width="14.5703125" style="1" customWidth="1"/>
    <col min="12" max="12" width="18.5703125" style="1" customWidth="1"/>
    <col min="13" max="16384" width="9.140625" style="1"/>
  </cols>
  <sheetData>
    <row r="4" spans="1:12" ht="20.25" x14ac:dyDescent="0.2">
      <c r="A4" s="41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20.25" customHeight="1" x14ac:dyDescent="0.2">
      <c r="A5" s="42" t="s">
        <v>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20.2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9.5" customHeight="1" x14ac:dyDescent="0.2">
      <c r="A7" s="35" t="s">
        <v>15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1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15" customHeight="1" x14ac:dyDescent="0.2">
      <c r="A9" s="21"/>
      <c r="B9" s="21" t="s">
        <v>16</v>
      </c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20.25" x14ac:dyDescent="0.2">
      <c r="A10" s="3"/>
      <c r="B10" s="4"/>
      <c r="C10" s="4"/>
      <c r="D10" s="4"/>
      <c r="E10" s="3"/>
      <c r="F10" s="3"/>
      <c r="G10" s="3"/>
      <c r="H10" s="3"/>
      <c r="I10" s="3"/>
      <c r="J10" s="3"/>
      <c r="K10" s="3"/>
      <c r="L10" s="3"/>
    </row>
    <row r="11" spans="1:12" s="2" customFormat="1" ht="42" customHeight="1" x14ac:dyDescent="0.2">
      <c r="A11" s="44" t="s">
        <v>1</v>
      </c>
      <c r="B11" s="44" t="s">
        <v>6</v>
      </c>
      <c r="C11" s="44" t="s">
        <v>2</v>
      </c>
      <c r="D11" s="44" t="s">
        <v>0</v>
      </c>
      <c r="E11" s="44" t="s">
        <v>10</v>
      </c>
      <c r="F11" s="46" t="s">
        <v>7</v>
      </c>
      <c r="G11" s="47"/>
      <c r="H11" s="48"/>
      <c r="I11" s="49" t="s">
        <v>13</v>
      </c>
      <c r="J11" s="33" t="s">
        <v>9</v>
      </c>
      <c r="K11" s="49" t="s">
        <v>11</v>
      </c>
      <c r="L11" s="33" t="s">
        <v>12</v>
      </c>
    </row>
    <row r="12" spans="1:12" s="2" customFormat="1" ht="39" customHeight="1" x14ac:dyDescent="0.2">
      <c r="A12" s="45"/>
      <c r="B12" s="45"/>
      <c r="C12" s="45"/>
      <c r="D12" s="45"/>
      <c r="E12" s="45"/>
      <c r="F12" s="18" t="s">
        <v>17</v>
      </c>
      <c r="G12" s="18" t="s">
        <v>18</v>
      </c>
      <c r="H12" s="18" t="s">
        <v>19</v>
      </c>
      <c r="I12" s="49"/>
      <c r="J12" s="34"/>
      <c r="K12" s="49"/>
      <c r="L12" s="34"/>
    </row>
    <row r="13" spans="1:12" s="9" customFormat="1" ht="15.75" x14ac:dyDescent="0.2">
      <c r="A13" s="16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</row>
    <row r="14" spans="1:12" s="9" customFormat="1" ht="15.75" x14ac:dyDescent="0.2">
      <c r="A14" s="27">
        <v>1</v>
      </c>
      <c r="B14" s="26" t="s">
        <v>36</v>
      </c>
      <c r="C14" s="28" t="s">
        <v>20</v>
      </c>
      <c r="D14" s="25" t="s">
        <v>43</v>
      </c>
      <c r="E14" s="31">
        <v>0.8</v>
      </c>
      <c r="F14" s="32">
        <v>545</v>
      </c>
      <c r="G14" s="30">
        <v>555.9</v>
      </c>
      <c r="H14" s="22">
        <v>561.35</v>
      </c>
      <c r="I14" s="23">
        <f>AVERAGE(F14:H14)</f>
        <v>554.08333333333337</v>
      </c>
      <c r="J14" s="23">
        <f>MIN(F14:H14)</f>
        <v>545</v>
      </c>
      <c r="K14" s="22">
        <f>J14</f>
        <v>545</v>
      </c>
      <c r="L14" s="19">
        <f>K14*E14</f>
        <v>436</v>
      </c>
    </row>
    <row r="15" spans="1:12" s="9" customFormat="1" ht="15.75" x14ac:dyDescent="0.2">
      <c r="A15" s="27">
        <v>2</v>
      </c>
      <c r="B15" s="26" t="s">
        <v>36</v>
      </c>
      <c r="C15" s="28" t="s">
        <v>21</v>
      </c>
      <c r="D15" s="25" t="s">
        <v>43</v>
      </c>
      <c r="E15" s="31">
        <v>1.25</v>
      </c>
      <c r="F15" s="32">
        <v>865</v>
      </c>
      <c r="G15" s="30">
        <v>882.3</v>
      </c>
      <c r="H15" s="22">
        <v>890.95</v>
      </c>
      <c r="I15" s="23">
        <f t="shared" ref="I15:I29" si="0">AVERAGE(F15:H15)</f>
        <v>879.41666666666663</v>
      </c>
      <c r="J15" s="23">
        <f t="shared" ref="J15:J29" si="1">MIN(F15:H15)</f>
        <v>865</v>
      </c>
      <c r="K15" s="22">
        <f t="shared" ref="K15:K29" si="2">J15</f>
        <v>865</v>
      </c>
      <c r="L15" s="19">
        <f t="shared" ref="L15:L22" si="3">K15*E15</f>
        <v>1081.25</v>
      </c>
    </row>
    <row r="16" spans="1:12" s="9" customFormat="1" ht="15.75" x14ac:dyDescent="0.2">
      <c r="A16" s="27">
        <v>3</v>
      </c>
      <c r="B16" s="26" t="s">
        <v>36</v>
      </c>
      <c r="C16" s="28" t="s">
        <v>22</v>
      </c>
      <c r="D16" s="25" t="s">
        <v>43</v>
      </c>
      <c r="E16" s="31">
        <v>1</v>
      </c>
      <c r="F16" s="32">
        <v>865</v>
      </c>
      <c r="G16" s="30">
        <v>882.3</v>
      </c>
      <c r="H16" s="22">
        <v>890.95</v>
      </c>
      <c r="I16" s="23">
        <f t="shared" si="0"/>
        <v>879.41666666666663</v>
      </c>
      <c r="J16" s="23">
        <f t="shared" si="1"/>
        <v>865</v>
      </c>
      <c r="K16" s="22">
        <f t="shared" si="2"/>
        <v>865</v>
      </c>
      <c r="L16" s="19">
        <f t="shared" si="3"/>
        <v>865</v>
      </c>
    </row>
    <row r="17" spans="1:14" s="9" customFormat="1" ht="15.75" x14ac:dyDescent="0.2">
      <c r="A17" s="27">
        <v>4</v>
      </c>
      <c r="B17" s="26" t="s">
        <v>36</v>
      </c>
      <c r="C17" s="28" t="s">
        <v>23</v>
      </c>
      <c r="D17" s="25" t="s">
        <v>43</v>
      </c>
      <c r="E17" s="31">
        <v>3</v>
      </c>
      <c r="F17" s="32">
        <v>692</v>
      </c>
      <c r="G17" s="30">
        <v>705.84</v>
      </c>
      <c r="H17" s="22">
        <v>712.76</v>
      </c>
      <c r="I17" s="23">
        <f t="shared" si="0"/>
        <v>703.53333333333342</v>
      </c>
      <c r="J17" s="23">
        <f t="shared" si="1"/>
        <v>692</v>
      </c>
      <c r="K17" s="22">
        <f t="shared" si="2"/>
        <v>692</v>
      </c>
      <c r="L17" s="19">
        <f t="shared" si="3"/>
        <v>2076</v>
      </c>
    </row>
    <row r="18" spans="1:14" s="9" customFormat="1" ht="15.75" x14ac:dyDescent="0.2">
      <c r="A18" s="27">
        <v>5</v>
      </c>
      <c r="B18" s="26" t="s">
        <v>36</v>
      </c>
      <c r="C18" s="28" t="s">
        <v>24</v>
      </c>
      <c r="D18" s="25" t="s">
        <v>43</v>
      </c>
      <c r="E18" s="31">
        <v>2</v>
      </c>
      <c r="F18" s="32">
        <v>433</v>
      </c>
      <c r="G18" s="30">
        <v>441.66</v>
      </c>
      <c r="H18" s="22">
        <v>445.99</v>
      </c>
      <c r="I18" s="23">
        <f t="shared" si="0"/>
        <v>440.2166666666667</v>
      </c>
      <c r="J18" s="23">
        <f t="shared" si="1"/>
        <v>433</v>
      </c>
      <c r="K18" s="22">
        <f t="shared" si="2"/>
        <v>433</v>
      </c>
      <c r="L18" s="19">
        <f t="shared" si="3"/>
        <v>866</v>
      </c>
    </row>
    <row r="19" spans="1:14" s="9" customFormat="1" ht="15.75" x14ac:dyDescent="0.2">
      <c r="A19" s="27">
        <v>6</v>
      </c>
      <c r="B19" s="26" t="s">
        <v>36</v>
      </c>
      <c r="C19" s="28" t="s">
        <v>25</v>
      </c>
      <c r="D19" s="25" t="s">
        <v>43</v>
      </c>
      <c r="E19" s="31">
        <v>9</v>
      </c>
      <c r="F19" s="32">
        <v>311</v>
      </c>
      <c r="G19" s="30">
        <v>317.22000000000003</v>
      </c>
      <c r="H19" s="22">
        <v>320.33</v>
      </c>
      <c r="I19" s="23">
        <f t="shared" si="0"/>
        <v>316.18333333333334</v>
      </c>
      <c r="J19" s="23">
        <f t="shared" si="1"/>
        <v>311</v>
      </c>
      <c r="K19" s="22">
        <f t="shared" si="2"/>
        <v>311</v>
      </c>
      <c r="L19" s="19">
        <f t="shared" si="3"/>
        <v>2799</v>
      </c>
    </row>
    <row r="20" spans="1:14" s="9" customFormat="1" ht="15.75" x14ac:dyDescent="0.2">
      <c r="A20" s="27">
        <v>7</v>
      </c>
      <c r="B20" s="26" t="s">
        <v>36</v>
      </c>
      <c r="C20" s="28" t="s">
        <v>26</v>
      </c>
      <c r="D20" s="25" t="s">
        <v>43</v>
      </c>
      <c r="E20" s="31">
        <v>0.1</v>
      </c>
      <c r="F20" s="32">
        <v>38060</v>
      </c>
      <c r="G20" s="30">
        <v>38821.199999999997</v>
      </c>
      <c r="H20" s="22">
        <v>39201.800000000003</v>
      </c>
      <c r="I20" s="23">
        <f t="shared" si="0"/>
        <v>38694.333333333336</v>
      </c>
      <c r="J20" s="23">
        <f t="shared" si="1"/>
        <v>38060</v>
      </c>
      <c r="K20" s="22">
        <f t="shared" si="2"/>
        <v>38060</v>
      </c>
      <c r="L20" s="19">
        <f t="shared" si="3"/>
        <v>3806</v>
      </c>
    </row>
    <row r="21" spans="1:14" s="9" customFormat="1" ht="15.75" x14ac:dyDescent="0.2">
      <c r="A21" s="27">
        <v>8</v>
      </c>
      <c r="B21" s="26" t="s">
        <v>36</v>
      </c>
      <c r="C21" s="28" t="s">
        <v>27</v>
      </c>
      <c r="D21" s="25" t="s">
        <v>43</v>
      </c>
      <c r="E21" s="31">
        <v>1</v>
      </c>
      <c r="F21" s="32">
        <v>692</v>
      </c>
      <c r="G21" s="30">
        <v>705.84</v>
      </c>
      <c r="H21" s="22">
        <v>712.76</v>
      </c>
      <c r="I21" s="23">
        <f t="shared" si="0"/>
        <v>703.53333333333342</v>
      </c>
      <c r="J21" s="23">
        <f t="shared" si="1"/>
        <v>692</v>
      </c>
      <c r="K21" s="22">
        <f t="shared" si="2"/>
        <v>692</v>
      </c>
      <c r="L21" s="19">
        <f t="shared" si="3"/>
        <v>692</v>
      </c>
    </row>
    <row r="22" spans="1:14" s="9" customFormat="1" ht="15.75" x14ac:dyDescent="0.2">
      <c r="A22" s="27">
        <v>9</v>
      </c>
      <c r="B22" s="26" t="s">
        <v>36</v>
      </c>
      <c r="C22" s="28" t="s">
        <v>28</v>
      </c>
      <c r="D22" s="25" t="s">
        <v>43</v>
      </c>
      <c r="E22" s="31">
        <v>3</v>
      </c>
      <c r="F22" s="32">
        <v>6055</v>
      </c>
      <c r="G22" s="30">
        <v>6176.1</v>
      </c>
      <c r="H22" s="22">
        <v>6236.65</v>
      </c>
      <c r="I22" s="23">
        <f t="shared" si="0"/>
        <v>6155.916666666667</v>
      </c>
      <c r="J22" s="23">
        <f t="shared" si="1"/>
        <v>6055</v>
      </c>
      <c r="K22" s="22">
        <f t="shared" si="2"/>
        <v>6055</v>
      </c>
      <c r="L22" s="19">
        <f t="shared" si="3"/>
        <v>18165</v>
      </c>
    </row>
    <row r="23" spans="1:14" s="9" customFormat="1" ht="30" x14ac:dyDescent="0.2">
      <c r="A23" s="27">
        <v>10</v>
      </c>
      <c r="B23" s="26" t="s">
        <v>37</v>
      </c>
      <c r="C23" s="28" t="s">
        <v>29</v>
      </c>
      <c r="D23" s="25" t="s">
        <v>44</v>
      </c>
      <c r="E23" s="31">
        <v>1</v>
      </c>
      <c r="F23" s="32">
        <v>9342</v>
      </c>
      <c r="G23" s="30">
        <v>9528.84</v>
      </c>
      <c r="H23" s="22">
        <v>9622.26</v>
      </c>
      <c r="I23" s="23">
        <f t="shared" si="0"/>
        <v>9497.6999999999989</v>
      </c>
      <c r="J23" s="23">
        <f t="shared" si="1"/>
        <v>9342</v>
      </c>
      <c r="K23" s="22">
        <f t="shared" si="2"/>
        <v>9342</v>
      </c>
      <c r="L23" s="19">
        <f t="shared" ref="L23:L29" si="4">K23*E23</f>
        <v>9342</v>
      </c>
    </row>
    <row r="24" spans="1:14" s="9" customFormat="1" ht="15.75" x14ac:dyDescent="0.2">
      <c r="A24" s="27">
        <v>11</v>
      </c>
      <c r="B24" s="26" t="s">
        <v>38</v>
      </c>
      <c r="C24" s="28" t="s">
        <v>30</v>
      </c>
      <c r="D24" s="25" t="s">
        <v>44</v>
      </c>
      <c r="E24" s="31">
        <v>1</v>
      </c>
      <c r="F24" s="32">
        <v>3688</v>
      </c>
      <c r="G24" s="30">
        <v>3761.76</v>
      </c>
      <c r="H24" s="22">
        <v>3798.64</v>
      </c>
      <c r="I24" s="23">
        <f t="shared" si="0"/>
        <v>3749.4666666666667</v>
      </c>
      <c r="J24" s="23">
        <f t="shared" si="1"/>
        <v>3688</v>
      </c>
      <c r="K24" s="22">
        <f t="shared" si="2"/>
        <v>3688</v>
      </c>
      <c r="L24" s="19">
        <f t="shared" si="4"/>
        <v>3688</v>
      </c>
    </row>
    <row r="25" spans="1:14" s="9" customFormat="1" ht="15.75" x14ac:dyDescent="0.2">
      <c r="A25" s="27">
        <v>12</v>
      </c>
      <c r="B25" s="26" t="s">
        <v>39</v>
      </c>
      <c r="C25" s="28" t="s">
        <v>31</v>
      </c>
      <c r="D25" s="25" t="s">
        <v>45</v>
      </c>
      <c r="E25" s="31">
        <v>1</v>
      </c>
      <c r="F25" s="32">
        <v>1220</v>
      </c>
      <c r="G25" s="30">
        <v>1244.4000000000001</v>
      </c>
      <c r="H25" s="22">
        <v>1256.5999999999999</v>
      </c>
      <c r="I25" s="23">
        <f t="shared" si="0"/>
        <v>1240.3333333333333</v>
      </c>
      <c r="J25" s="23">
        <f t="shared" si="1"/>
        <v>1220</v>
      </c>
      <c r="K25" s="22">
        <f t="shared" si="2"/>
        <v>1220</v>
      </c>
      <c r="L25" s="19">
        <f t="shared" si="4"/>
        <v>1220</v>
      </c>
    </row>
    <row r="26" spans="1:14" s="9" customFormat="1" ht="15.75" x14ac:dyDescent="0.2">
      <c r="A26" s="27">
        <v>13</v>
      </c>
      <c r="B26" s="26" t="s">
        <v>40</v>
      </c>
      <c r="C26" s="28" t="s">
        <v>32</v>
      </c>
      <c r="D26" s="25" t="s">
        <v>46</v>
      </c>
      <c r="E26" s="31">
        <v>2</v>
      </c>
      <c r="F26" s="32">
        <v>377</v>
      </c>
      <c r="G26" s="30">
        <v>384.54</v>
      </c>
      <c r="H26" s="22">
        <v>388.31</v>
      </c>
      <c r="I26" s="23">
        <f t="shared" si="0"/>
        <v>383.2833333333333</v>
      </c>
      <c r="J26" s="23">
        <f t="shared" si="1"/>
        <v>377</v>
      </c>
      <c r="K26" s="22">
        <f t="shared" si="2"/>
        <v>377</v>
      </c>
      <c r="L26" s="19">
        <f t="shared" si="4"/>
        <v>754</v>
      </c>
    </row>
    <row r="27" spans="1:14" s="9" customFormat="1" ht="16.5" x14ac:dyDescent="0.2">
      <c r="A27" s="27">
        <v>14</v>
      </c>
      <c r="B27" s="26" t="s">
        <v>41</v>
      </c>
      <c r="C27" s="29" t="s">
        <v>33</v>
      </c>
      <c r="D27" s="25" t="s">
        <v>46</v>
      </c>
      <c r="E27" s="31">
        <v>1</v>
      </c>
      <c r="F27" s="32">
        <v>12456</v>
      </c>
      <c r="G27" s="30">
        <v>12705.12</v>
      </c>
      <c r="H27" s="22">
        <v>12829.68</v>
      </c>
      <c r="I27" s="23">
        <f t="shared" si="0"/>
        <v>12663.6</v>
      </c>
      <c r="J27" s="23">
        <f t="shared" si="1"/>
        <v>12456</v>
      </c>
      <c r="K27" s="22">
        <f t="shared" si="2"/>
        <v>12456</v>
      </c>
      <c r="L27" s="19">
        <f t="shared" si="4"/>
        <v>12456</v>
      </c>
    </row>
    <row r="28" spans="1:14" s="9" customFormat="1" ht="15.75" x14ac:dyDescent="0.2">
      <c r="A28" s="27">
        <v>15</v>
      </c>
      <c r="B28" s="26" t="s">
        <v>42</v>
      </c>
      <c r="C28" s="29" t="s">
        <v>34</v>
      </c>
      <c r="D28" s="25" t="s">
        <v>46</v>
      </c>
      <c r="E28" s="31">
        <v>1</v>
      </c>
      <c r="F28" s="32">
        <v>10658</v>
      </c>
      <c r="G28" s="30">
        <v>10871.16</v>
      </c>
      <c r="H28" s="22">
        <v>10977.74</v>
      </c>
      <c r="I28" s="23">
        <f t="shared" si="0"/>
        <v>10835.633333333333</v>
      </c>
      <c r="J28" s="23">
        <f t="shared" si="1"/>
        <v>10658</v>
      </c>
      <c r="K28" s="22">
        <f t="shared" si="2"/>
        <v>10658</v>
      </c>
      <c r="L28" s="19">
        <f t="shared" si="4"/>
        <v>10658</v>
      </c>
    </row>
    <row r="29" spans="1:14" s="9" customFormat="1" ht="15.75" x14ac:dyDescent="0.2">
      <c r="A29" s="27">
        <v>16</v>
      </c>
      <c r="B29" s="26" t="s">
        <v>36</v>
      </c>
      <c r="C29" s="28" t="s">
        <v>35</v>
      </c>
      <c r="D29" s="25" t="s">
        <v>46</v>
      </c>
      <c r="E29" s="31">
        <v>1</v>
      </c>
      <c r="F29" s="32">
        <v>5605</v>
      </c>
      <c r="G29" s="30">
        <v>5717.1</v>
      </c>
      <c r="H29" s="22">
        <v>5773.15</v>
      </c>
      <c r="I29" s="23">
        <f t="shared" si="0"/>
        <v>5698.416666666667</v>
      </c>
      <c r="J29" s="23">
        <f t="shared" si="1"/>
        <v>5605</v>
      </c>
      <c r="K29" s="22">
        <f t="shared" si="2"/>
        <v>5605</v>
      </c>
      <c r="L29" s="19">
        <f t="shared" si="4"/>
        <v>5605</v>
      </c>
    </row>
    <row r="30" spans="1:14" s="9" customFormat="1" ht="28.15" customHeight="1" x14ac:dyDescent="0.2">
      <c r="A30" s="37" t="s">
        <v>14</v>
      </c>
      <c r="B30" s="38"/>
      <c r="C30" s="38"/>
      <c r="D30" s="38"/>
      <c r="E30" s="38"/>
      <c r="F30" s="38"/>
      <c r="G30" s="37"/>
      <c r="H30" s="37"/>
      <c r="I30" s="37"/>
      <c r="J30" s="37"/>
      <c r="K30" s="39"/>
      <c r="L30" s="20">
        <f>SUM(L14:L29)</f>
        <v>74509.25</v>
      </c>
      <c r="N30" s="11"/>
    </row>
    <row r="31" spans="1:14" s="9" customFormat="1" ht="15.75" x14ac:dyDescent="0.2">
      <c r="B31" s="5"/>
      <c r="D31" s="15"/>
      <c r="E31" s="10"/>
      <c r="H31"/>
      <c r="I31"/>
      <c r="J31"/>
      <c r="K31"/>
      <c r="L31"/>
    </row>
    <row r="33" spans="1:12" customFormat="1" ht="22.5" customHeight="1" x14ac:dyDescent="0.2">
      <c r="A33" s="8" t="s">
        <v>4</v>
      </c>
      <c r="B33" s="12"/>
      <c r="C33" s="12"/>
      <c r="D33" s="14"/>
      <c r="E33" s="12"/>
      <c r="G33" s="43">
        <f>L30</f>
        <v>74509.25</v>
      </c>
      <c r="H33" s="43"/>
      <c r="I33" s="14" t="s">
        <v>5</v>
      </c>
      <c r="J33" s="14"/>
      <c r="K33" s="9"/>
      <c r="L33" s="12"/>
    </row>
    <row r="34" spans="1:12" s="6" customFormat="1" ht="15.75" x14ac:dyDescent="0.25">
      <c r="A34" s="36" t="s">
        <v>47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5.75" x14ac:dyDescent="0.2">
      <c r="A35" s="40" t="s">
        <v>48</v>
      </c>
      <c r="B35" s="40"/>
      <c r="C35" s="40"/>
      <c r="D35" s="40"/>
      <c r="E35" s="40"/>
    </row>
    <row r="37" spans="1:12" x14ac:dyDescent="0.2">
      <c r="A37" s="7"/>
      <c r="H37" s="17"/>
    </row>
  </sheetData>
  <autoFilter ref="A13:L13" xr:uid="{00000000-0009-0000-0000-000000000000}">
    <sortState xmlns:xlrd2="http://schemas.microsoft.com/office/spreadsheetml/2017/richdata2" ref="A14:L30">
      <sortCondition ref="A13"/>
    </sortState>
  </autoFilter>
  <mergeCells count="17">
    <mergeCell ref="A4:L4"/>
    <mergeCell ref="A5:L5"/>
    <mergeCell ref="G33:H33"/>
    <mergeCell ref="A11:A12"/>
    <mergeCell ref="B11:B12"/>
    <mergeCell ref="C11:C12"/>
    <mergeCell ref="D11:D12"/>
    <mergeCell ref="E11:E12"/>
    <mergeCell ref="F11:H11"/>
    <mergeCell ref="I11:I12"/>
    <mergeCell ref="J11:J12"/>
    <mergeCell ref="K11:K12"/>
    <mergeCell ref="L11:L12"/>
    <mergeCell ref="A7:L7"/>
    <mergeCell ref="A34:L34"/>
    <mergeCell ref="A30:K30"/>
    <mergeCell ref="A35:E35"/>
  </mergeCells>
  <printOptions horizontalCentered="1"/>
  <pageMargins left="0.19685039370078741" right="0.19685039370078741" top="0.19685039370078741" bottom="0.19685039370078741" header="0.70866141732283472" footer="0.31496062992125984"/>
  <pageSetup paperSize="9" scale="69" fitToHeight="2" orientation="landscape" r:id="rId1"/>
  <ignoredErrors>
    <ignoredError sqref="K35 A33:E33 I35" formulaRange="1"/>
    <ignoredError sqref="K33:L33" evalError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1k-302-N2</cp:lastModifiedBy>
  <cp:lastPrinted>2019-05-08T12:21:38Z</cp:lastPrinted>
  <dcterms:created xsi:type="dcterms:W3CDTF">2013-09-18T00:04:53Z</dcterms:created>
  <dcterms:modified xsi:type="dcterms:W3CDTF">2026-07-30T09:52:30Z</dcterms:modified>
</cp:coreProperties>
</file>