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4055" windowHeight="11865" tabRatio="727"/>
  </bookViews>
  <sheets>
    <sheet name="ОНМЦ" sheetId="7" r:id="rId1"/>
    <sheet name="НМЦК проектно-сметным методом" sheetId="4" state="hidden" r:id="rId2"/>
    <sheet name="Лист1" sheetId="8" r:id="rId3"/>
  </sheets>
  <calcPr calcId="145621"/>
</workbook>
</file>

<file path=xl/calcChain.xml><?xml version="1.0" encoding="utf-8"?>
<calcChain xmlns="http://schemas.openxmlformats.org/spreadsheetml/2006/main">
  <c r="I7" i="8" l="1"/>
  <c r="J7" i="8" s="1"/>
  <c r="H7" i="8"/>
  <c r="K7" i="8" s="1"/>
  <c r="L7" i="8" s="1"/>
  <c r="M7" i="8" s="1"/>
  <c r="N7" i="8" s="1"/>
  <c r="N8" i="8" s="1"/>
  <c r="I13" i="7" l="1"/>
  <c r="L13" i="7" s="1"/>
  <c r="J13" i="7" l="1"/>
  <c r="K13" i="7" l="1"/>
  <c r="M13" i="7" l="1"/>
  <c r="M17" i="7" s="1"/>
  <c r="G20" i="7" s="1"/>
</calcChain>
</file>

<file path=xl/sharedStrings.xml><?xml version="1.0" encoding="utf-8"?>
<sst xmlns="http://schemas.openxmlformats.org/spreadsheetml/2006/main" count="49" uniqueCount="38">
  <si>
    <t xml:space="preserve"> 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</si>
  <si>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НМЦК контракта с учетом округления цены за единицу (руб.)</t>
  </si>
  <si>
    <t>Цена за единицу изм. с округлением (вниз) до сотых долей после запятой (руб.)</t>
  </si>
  <si>
    <t>Цена за единицу изм. (руб.)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</si>
  <si>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</si>
  <si>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</si>
  <si>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                 &lt;ц&gt; </t>
  </si>
  <si>
    <t>НМЦК, определяемая методом сопоставимых рыночных цен (анализа рынка)*</t>
  </si>
  <si>
    <t>Однородность совокупности значений выявленных цен, используемых в расчете НМЦК</t>
  </si>
  <si>
    <t>Коммерческие предложения (руб.)</t>
  </si>
  <si>
    <t>Кол-во</t>
  </si>
  <si>
    <t>Ед.изм.</t>
  </si>
  <si>
    <t xml:space="preserve">Наименование товара </t>
  </si>
  <si>
    <t>№ п/п</t>
  </si>
  <si>
    <t xml:space="preserve">Обоснование начальной (максимальной) цены контрата (НМЦК) </t>
  </si>
  <si>
    <t>Исполнитель ____________________________ С.С. Бороздина</t>
  </si>
  <si>
    <r>
      <rPr>
        <b/>
        <sz val="11"/>
        <color indexed="8"/>
        <rFont val="Times New Roman"/>
        <family val="1"/>
        <charset val="204"/>
      </rPr>
      <t>Расчет НМЦК по формуле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
</t>
    </r>
  </si>
  <si>
    <t>Оказание услуг по шиномонтажу</t>
  </si>
  <si>
    <t>https://allo-garage.com/</t>
  </si>
  <si>
    <t>https://diskoprav96.ru/preyskurant-tsen/</t>
  </si>
  <si>
    <t>https://ekt.koleso.ru/</t>
  </si>
  <si>
    <t>Комплексный шиномонтаж, размер колес R16</t>
  </si>
  <si>
    <t>Условная единица</t>
  </si>
  <si>
    <t>Предрейсовое медицинское освидетельствование водителей</t>
  </si>
  <si>
    <t>Подготовлено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</t>
  </si>
  <si>
    <t xml:space="preserve">    Средняя арифметическая величина является надежной (не превышает 33%)</t>
  </si>
  <si>
    <t xml:space="preserve">                          (указывается предмет контракта)</t>
  </si>
  <si>
    <t>Используемый метод определения НМЦК с обоснованием:</t>
  </si>
  <si>
    <t xml:space="preserve">Метод сопоставимых рыночных цен (анализа рынка), так как он является приоритетным для определения и обоснования НМЦК. </t>
  </si>
  <si>
    <t>Дата подготовки обоснования НМЦК:</t>
  </si>
  <si>
    <t xml:space="preserve">    Начальная (максимальная) цена контракта :</t>
  </si>
  <si>
    <t>рублей</t>
  </si>
  <si>
    <t xml:space="preserve">Исполнитель ____________________________  </t>
  </si>
  <si>
    <t>24.08.2026 г.</t>
  </si>
  <si>
    <t>КП1 Зеница Урал</t>
  </si>
  <si>
    <t>КП2 ГАУЗ СО СОКПБ</t>
  </si>
  <si>
    <t>КП3 РУСАЛ Медицинский центр</t>
  </si>
  <si>
    <t>Предрейсовое медицинское освидетельствование водителей на территории г. Краснотурьинска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</si>
</sst>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000"/>
    <numFmt numFmtId="165" formatCode="_-* #,##0.00[$р.-419]_-;\-* #,##0.00[$р.-419]_-;_-* &quot;-&quot;??[$р.-419]_-;_-@_-"/>
    <numFmt numFmtId="166" formatCode="_-* #,##0.00_р_._-;\-* #,##0.00_р_._-;_-* &quot;-&quot;??_р_._-;_-@_-"/>
    <numFmt numFmtId="167" formatCode="0.00000"/>
    <numFmt numFmtId="168" formatCode="#,##0.00_ ;[Red]\-#,##0.00\ "/>
    <numFmt numFmtId="169" formatCode="0.000%"/>
    <numFmt numFmtId="170" formatCode="[$-FC19]dd\ mmmm\ yyyy\ \г\.;@"/>
    <numFmt numFmtId="171" formatCode="#,##0.00_ ;\-#,##0.00\ 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10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Fill="1" applyAlignment="1" applyProtection="1">
      <alignment vertical="center"/>
      <protection locked="0"/>
    </xf>
    <xf numFmtId="0" fontId="4" fillId="0" borderId="0" xfId="1" applyFont="1" applyFill="1" applyAlignment="1" applyProtection="1">
      <alignment vertical="center"/>
      <protection locked="0"/>
    </xf>
    <xf numFmtId="0" fontId="4" fillId="0" borderId="0" xfId="1" applyFont="1" applyAlignment="1" applyProtection="1">
      <alignment horizontal="center" wrapText="1"/>
      <protection locked="0"/>
    </xf>
    <xf numFmtId="164" fontId="4" fillId="0" borderId="0" xfId="1" applyNumberFormat="1" applyFont="1" applyFill="1" applyAlignment="1" applyProtection="1">
      <alignment horizontal="center" vertical="center"/>
      <protection locked="0"/>
    </xf>
    <xf numFmtId="0" fontId="4" fillId="0" borderId="0" xfId="1" applyFont="1" applyAlignment="1" applyProtection="1">
      <alignment wrapText="1"/>
      <protection locked="0"/>
    </xf>
    <xf numFmtId="0" fontId="4" fillId="0" borderId="0" xfId="1" applyFont="1"/>
    <xf numFmtId="0" fontId="4" fillId="0" borderId="0" xfId="1" applyFont="1" applyAlignment="1" applyProtection="1">
      <alignment horizontal="left" vertical="top" wrapText="1"/>
      <protection locked="0"/>
    </xf>
    <xf numFmtId="165" fontId="4" fillId="0" borderId="0" xfId="1" applyNumberFormat="1" applyFont="1" applyFill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166" fontId="3" fillId="0" borderId="1" xfId="2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167" fontId="2" fillId="0" borderId="1" xfId="1" applyNumberFormat="1" applyFont="1" applyBorder="1" applyAlignment="1">
      <alignment horizontal="center" vertical="center" wrapText="1"/>
    </xf>
    <xf numFmtId="4" fontId="2" fillId="0" borderId="3" xfId="1" applyNumberFormat="1" applyFont="1" applyFill="1" applyBorder="1" applyAlignment="1">
      <alignment horizontal="center" vertical="center" wrapText="1"/>
    </xf>
    <xf numFmtId="2" fontId="2" fillId="0" borderId="3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9" fontId="2" fillId="0" borderId="1" xfId="3" applyNumberFormat="1" applyFont="1" applyBorder="1" applyAlignment="1">
      <alignment horizontal="center" vertical="center"/>
    </xf>
    <xf numFmtId="0" fontId="2" fillId="0" borderId="3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0" xfId="1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vertical="center"/>
    </xf>
    <xf numFmtId="0" fontId="4" fillId="0" borderId="0" xfId="1" applyFont="1" applyAlignment="1" applyProtection="1">
      <alignment horizontal="left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center" textRotation="90" wrapText="1"/>
    </xf>
    <xf numFmtId="0" fontId="11" fillId="0" borderId="3" xfId="5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wrapText="1"/>
    </xf>
    <xf numFmtId="0" fontId="12" fillId="0" borderId="6" xfId="0" applyFont="1" applyFill="1" applyBorder="1" applyAlignment="1"/>
    <xf numFmtId="0" fontId="9" fillId="0" borderId="0" xfId="0" applyFont="1" applyFill="1"/>
    <xf numFmtId="3" fontId="9" fillId="0" borderId="0" xfId="0" applyNumberFormat="1" applyFont="1"/>
    <xf numFmtId="0" fontId="13" fillId="0" borderId="0" xfId="0" applyFont="1"/>
    <xf numFmtId="171" fontId="16" fillId="0" borderId="5" xfId="0" applyNumberFormat="1" applyFont="1" applyBorder="1" applyAlignment="1"/>
    <xf numFmtId="0" fontId="16" fillId="0" borderId="5" xfId="0" applyFont="1" applyBorder="1" applyAlignment="1">
      <alignment horizontal="center" vertical="center"/>
    </xf>
    <xf numFmtId="0" fontId="8" fillId="0" borderId="0" xfId="0" applyFont="1" applyFill="1" applyBorder="1" applyAlignment="1"/>
    <xf numFmtId="0" fontId="0" fillId="0" borderId="0" xfId="0" applyBorder="1" applyAlignment="1"/>
    <xf numFmtId="171" fontId="16" fillId="0" borderId="0" xfId="0" applyNumberFormat="1" applyFont="1" applyBorder="1" applyAlignment="1"/>
    <xf numFmtId="0" fontId="16" fillId="0" borderId="0" xfId="0" applyFont="1" applyBorder="1" applyAlignment="1">
      <alignment horizontal="center" vertical="center"/>
    </xf>
    <xf numFmtId="0" fontId="4" fillId="0" borderId="0" xfId="1" applyFont="1" applyFill="1" applyAlignment="1" applyProtection="1">
      <alignment horizontal="right" vertical="top"/>
      <protection locked="0"/>
    </xf>
    <xf numFmtId="0" fontId="4" fillId="0" borderId="0" xfId="1" applyFont="1" applyAlignment="1" applyProtection="1">
      <alignment horizontal="left" vertical="top" wrapText="1"/>
      <protection locked="0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8" fillId="0" borderId="5" xfId="0" applyFont="1" applyFill="1" applyBorder="1" applyAlignment="1"/>
    <xf numFmtId="0" fontId="0" fillId="0" borderId="5" xfId="0" applyBorder="1" applyAlignment="1"/>
    <xf numFmtId="0" fontId="14" fillId="0" borderId="0" xfId="0" applyFont="1" applyFill="1" applyBorder="1" applyAlignment="1">
      <alignment horizontal="center"/>
    </xf>
    <xf numFmtId="0" fontId="15" fillId="0" borderId="1" xfId="0" applyFont="1" applyBorder="1" applyAlignment="1">
      <alignment horizontal="right" vertical="top" wrapText="1"/>
    </xf>
    <xf numFmtId="170" fontId="7" fillId="0" borderId="9" xfId="0" applyNumberFormat="1" applyFont="1" applyFill="1" applyBorder="1" applyAlignment="1">
      <alignment horizontal="left" vertical="center"/>
    </xf>
    <xf numFmtId="170" fontId="7" fillId="0" borderId="8" xfId="0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4" fillId="0" borderId="6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center" vertical="top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3" xfId="4"/>
    <cellStyle name="Процентный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11</xdr:row>
      <xdr:rowOff>1238250</xdr:rowOff>
    </xdr:from>
    <xdr:to>
      <xdr:col>11</xdr:col>
      <xdr:colOff>0</xdr:colOff>
      <xdr:row>11</xdr:row>
      <xdr:rowOff>1590675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1143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11</xdr:row>
      <xdr:rowOff>923925</xdr:rowOff>
    </xdr:from>
    <xdr:to>
      <xdr:col>10</xdr:col>
      <xdr:colOff>0</xdr:colOff>
      <xdr:row>11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1143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5</xdr:row>
      <xdr:rowOff>1238250</xdr:rowOff>
    </xdr:from>
    <xdr:to>
      <xdr:col>10</xdr:col>
      <xdr:colOff>19050</xdr:colOff>
      <xdr:row>5</xdr:row>
      <xdr:rowOff>1590675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76625"/>
          <a:ext cx="1076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9</xdr:col>
      <xdr:colOff>0</xdr:colOff>
      <xdr:row>5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3162300"/>
          <a:ext cx="10096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247650</xdr:colOff>
      <xdr:row>5</xdr:row>
      <xdr:rowOff>2000250</xdr:rowOff>
    </xdr:from>
    <xdr:to>
      <xdr:col>10</xdr:col>
      <xdr:colOff>1771650</xdr:colOff>
      <xdr:row>5</xdr:row>
      <xdr:rowOff>2371725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4238625"/>
          <a:ext cx="1524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314325</xdr:colOff>
      <xdr:row>5</xdr:row>
      <xdr:rowOff>1400175</xdr:rowOff>
    </xdr:from>
    <xdr:to>
      <xdr:col>10</xdr:col>
      <xdr:colOff>438150</xdr:colOff>
      <xdr:row>5</xdr:row>
      <xdr:rowOff>1628775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638550"/>
          <a:ext cx="1238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workbookViewId="0">
      <selection activeCell="C1" sqref="C1"/>
    </sheetView>
  </sheetViews>
  <sheetFormatPr defaultRowHeight="15" x14ac:dyDescent="0.25"/>
  <cols>
    <col min="1" max="1" width="2.5703125" style="1" customWidth="1"/>
    <col min="2" max="2" width="6.85546875" style="1" customWidth="1"/>
    <col min="3" max="3" width="24.42578125" style="1" customWidth="1"/>
    <col min="4" max="4" width="11.28515625" style="1" customWidth="1"/>
    <col min="5" max="5" width="8.5703125" style="1" customWidth="1"/>
    <col min="6" max="6" width="11.28515625" style="1" customWidth="1"/>
    <col min="7" max="7" width="11.7109375" style="1" customWidth="1"/>
    <col min="8" max="8" width="11.5703125" style="1" customWidth="1"/>
    <col min="9" max="9" width="18" style="1" customWidth="1"/>
    <col min="10" max="10" width="15.42578125" style="1" customWidth="1"/>
    <col min="11" max="11" width="16.5703125" style="1" customWidth="1"/>
    <col min="12" max="12" width="15.28515625" style="1" customWidth="1"/>
    <col min="13" max="13" width="28" style="1" customWidth="1"/>
    <col min="14" max="16384" width="9.140625" style="1"/>
  </cols>
  <sheetData>
    <row r="1" spans="1:14" ht="24.6" customHeight="1" x14ac:dyDescent="0.25">
      <c r="C1" s="40"/>
      <c r="D1" s="40"/>
      <c r="E1" s="40"/>
      <c r="F1" s="40"/>
      <c r="G1" s="40"/>
      <c r="H1" s="40"/>
      <c r="I1" s="40"/>
      <c r="J1" s="40"/>
      <c r="K1" s="76" t="s">
        <v>24</v>
      </c>
      <c r="L1" s="77"/>
      <c r="M1" s="77"/>
      <c r="N1" s="77"/>
    </row>
    <row r="2" spans="1:14" ht="10.5" customHeight="1" x14ac:dyDescent="0.25">
      <c r="C2" s="40"/>
      <c r="D2" s="40"/>
      <c r="E2" s="40"/>
      <c r="F2" s="40"/>
      <c r="G2" s="40"/>
      <c r="H2" s="40"/>
      <c r="I2" s="40"/>
      <c r="J2" s="40"/>
      <c r="K2" s="77"/>
      <c r="L2" s="77"/>
      <c r="M2" s="77"/>
      <c r="N2" s="77"/>
    </row>
    <row r="3" spans="1:14" ht="25.5" customHeight="1" x14ac:dyDescent="0.25">
      <c r="C3" s="40"/>
      <c r="D3" s="40"/>
      <c r="E3" s="40"/>
      <c r="F3" s="40"/>
      <c r="G3" s="40"/>
      <c r="H3" s="40"/>
      <c r="I3" s="40"/>
      <c r="J3" s="40"/>
      <c r="K3" s="77"/>
      <c r="L3" s="77"/>
      <c r="M3" s="77"/>
      <c r="N3" s="77"/>
    </row>
    <row r="4" spans="1:14" ht="24.6" customHeight="1" x14ac:dyDescent="0.25"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4" ht="24.6" customHeight="1" x14ac:dyDescent="0.25">
      <c r="C5" s="78" t="s">
        <v>14</v>
      </c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4" ht="35.25" customHeight="1" x14ac:dyDescent="0.25">
      <c r="C6" s="79" t="s">
        <v>37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1:14" customFormat="1" x14ac:dyDescent="0.25">
      <c r="A7" s="72" t="s">
        <v>26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4" customFormat="1" ht="30" customHeight="1" x14ac:dyDescent="0.25">
      <c r="A8" s="80" t="s">
        <v>27</v>
      </c>
      <c r="B8" s="81"/>
      <c r="C8" s="81"/>
      <c r="D8" s="82"/>
      <c r="E8" s="83" t="s">
        <v>28</v>
      </c>
      <c r="F8" s="84"/>
      <c r="G8" s="84"/>
      <c r="H8" s="84"/>
      <c r="I8" s="84"/>
      <c r="J8" s="84"/>
      <c r="K8" s="84"/>
      <c r="L8" s="84"/>
      <c r="M8" s="84"/>
    </row>
    <row r="9" spans="1:14" customFormat="1" ht="15.75" x14ac:dyDescent="0.25">
      <c r="A9" s="73" t="s">
        <v>29</v>
      </c>
      <c r="B9" s="73"/>
      <c r="C9" s="73"/>
      <c r="D9" s="73"/>
      <c r="E9" s="74" t="s">
        <v>33</v>
      </c>
      <c r="F9" s="75"/>
      <c r="G9" s="75"/>
      <c r="H9" s="75"/>
      <c r="I9" s="75"/>
      <c r="J9" s="75"/>
      <c r="K9" s="75"/>
      <c r="L9" s="75"/>
      <c r="M9" s="75"/>
    </row>
    <row r="10" spans="1:14" ht="35.25" customHeight="1" x14ac:dyDescent="0.25"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45.6" customHeight="1" x14ac:dyDescent="0.25">
      <c r="B11" s="58" t="s">
        <v>13</v>
      </c>
      <c r="C11" s="63" t="s">
        <v>12</v>
      </c>
      <c r="D11" s="64" t="s">
        <v>11</v>
      </c>
      <c r="E11" s="64" t="s">
        <v>10</v>
      </c>
      <c r="F11" s="67" t="s">
        <v>9</v>
      </c>
      <c r="G11" s="68"/>
      <c r="H11" s="69"/>
      <c r="I11" s="60" t="s">
        <v>8</v>
      </c>
      <c r="J11" s="60"/>
      <c r="K11" s="60"/>
      <c r="L11" s="61"/>
      <c r="M11" s="62"/>
    </row>
    <row r="12" spans="1:14" ht="207" customHeight="1" x14ac:dyDescent="0.25">
      <c r="B12" s="58"/>
      <c r="C12" s="64"/>
      <c r="D12" s="65"/>
      <c r="E12" s="66"/>
      <c r="F12" s="39" t="s">
        <v>34</v>
      </c>
      <c r="G12" s="39" t="s">
        <v>35</v>
      </c>
      <c r="H12" s="39" t="s">
        <v>36</v>
      </c>
      <c r="I12" s="25" t="s">
        <v>6</v>
      </c>
      <c r="J12" s="25" t="s">
        <v>5</v>
      </c>
      <c r="K12" s="27" t="s">
        <v>4</v>
      </c>
      <c r="L12" s="41" t="s">
        <v>2</v>
      </c>
      <c r="M12" s="25" t="s">
        <v>1</v>
      </c>
    </row>
    <row r="13" spans="1:14" ht="60" x14ac:dyDescent="0.25">
      <c r="B13" s="14">
        <v>1</v>
      </c>
      <c r="C13" s="24" t="s">
        <v>23</v>
      </c>
      <c r="D13" s="21" t="s">
        <v>22</v>
      </c>
      <c r="E13" s="29">
        <v>128</v>
      </c>
      <c r="F13" s="30">
        <v>80</v>
      </c>
      <c r="G13" s="30">
        <v>80</v>
      </c>
      <c r="H13" s="30">
        <v>129</v>
      </c>
      <c r="I13" s="17">
        <f>AVERAGEA(F13:H13)</f>
        <v>96.333333333333329</v>
      </c>
      <c r="J13" s="31">
        <f>_xlfn.STDEV.S(F13:H13)</f>
        <v>28.290163190291672</v>
      </c>
      <c r="K13" s="23">
        <f>J13/I13</f>
        <v>0.29366951408607272</v>
      </c>
      <c r="L13" s="34">
        <f>ROUND(I13,2)</f>
        <v>96.33</v>
      </c>
      <c r="M13" s="34">
        <f>ROUND(L13*E13,2)</f>
        <v>12330.24</v>
      </c>
    </row>
    <row r="14" spans="1:14" ht="32.25" hidden="1" customHeight="1" x14ac:dyDescent="0.25">
      <c r="B14" s="14">
        <v>2</v>
      </c>
      <c r="C14" s="22"/>
      <c r="D14" s="21"/>
      <c r="E14" s="20"/>
      <c r="F14" s="19"/>
      <c r="G14" s="19"/>
      <c r="H14" s="18"/>
      <c r="I14" s="17"/>
      <c r="J14" s="16"/>
      <c r="K14" s="14"/>
      <c r="L14" s="15"/>
      <c r="M14" s="15"/>
    </row>
    <row r="15" spans="1:14" ht="30.75" hidden="1" customHeight="1" x14ac:dyDescent="0.25">
      <c r="B15" s="14">
        <v>3</v>
      </c>
      <c r="C15" s="22"/>
      <c r="D15" s="21"/>
      <c r="E15" s="20"/>
      <c r="F15" s="19"/>
      <c r="G15" s="19"/>
      <c r="H15" s="18"/>
      <c r="I15" s="17"/>
      <c r="J15" s="16"/>
      <c r="K15" s="14"/>
      <c r="L15" s="15"/>
      <c r="M15" s="15"/>
    </row>
    <row r="16" spans="1:14" ht="31.5" hidden="1" customHeight="1" x14ac:dyDescent="0.25">
      <c r="B16" s="14">
        <v>4</v>
      </c>
      <c r="C16" s="22"/>
      <c r="D16" s="21"/>
      <c r="E16" s="20"/>
      <c r="F16" s="19"/>
      <c r="G16" s="19"/>
      <c r="H16" s="18"/>
      <c r="I16" s="17"/>
      <c r="J16" s="16"/>
      <c r="K16" s="14"/>
      <c r="L16" s="15"/>
      <c r="M16" s="15"/>
    </row>
    <row r="17" spans="1:13" s="11" customFormat="1" ht="15.75" x14ac:dyDescent="0.25">
      <c r="B17" s="14"/>
      <c r="C17" s="59"/>
      <c r="D17" s="59"/>
      <c r="E17" s="59"/>
      <c r="F17" s="59"/>
      <c r="G17" s="59"/>
      <c r="H17" s="59"/>
      <c r="I17" s="13"/>
      <c r="J17" s="12"/>
      <c r="K17" s="12"/>
      <c r="L17" s="12"/>
      <c r="M17" s="35">
        <f>SUM(M13:M16)</f>
        <v>12330.24</v>
      </c>
    </row>
    <row r="18" spans="1:13" s="49" customFormat="1" ht="15.75" x14ac:dyDescent="0.25">
      <c r="A18" s="43" t="s">
        <v>25</v>
      </c>
      <c r="B18" s="44"/>
      <c r="C18" s="45"/>
      <c r="D18" s="46"/>
      <c r="E18" s="43"/>
      <c r="F18" s="43"/>
      <c r="G18" s="47"/>
      <c r="H18" s="47"/>
      <c r="I18" s="42"/>
      <c r="J18" s="48"/>
    </row>
    <row r="19" spans="1:13" s="3" customFormat="1" ht="15.75" x14ac:dyDescent="0.25">
      <c r="B19" s="4"/>
      <c r="C19" s="9"/>
      <c r="D19" s="9"/>
      <c r="E19" s="8"/>
      <c r="F19" s="7"/>
      <c r="G19" s="6"/>
      <c r="H19" s="5"/>
      <c r="I19" s="4"/>
      <c r="J19" s="4"/>
      <c r="K19" s="4"/>
      <c r="L19" s="4"/>
      <c r="M19" s="10"/>
    </row>
    <row r="20" spans="1:13" s="49" customFormat="1" ht="15.75" x14ac:dyDescent="0.25">
      <c r="A20" s="70" t="s">
        <v>30</v>
      </c>
      <c r="B20" s="71"/>
      <c r="C20" s="71"/>
      <c r="D20" s="71"/>
      <c r="E20" s="71"/>
      <c r="F20" s="71"/>
      <c r="G20" s="50">
        <f>M17</f>
        <v>12330.24</v>
      </c>
      <c r="H20" s="51" t="s">
        <v>31</v>
      </c>
      <c r="I20" s="50"/>
      <c r="J20" s="51"/>
    </row>
    <row r="21" spans="1:13" s="49" customFormat="1" ht="15.75" x14ac:dyDescent="0.25">
      <c r="A21" s="52"/>
      <c r="B21" s="53"/>
      <c r="C21" s="53"/>
      <c r="D21" s="53"/>
      <c r="E21" s="53"/>
      <c r="F21" s="53"/>
      <c r="G21" s="54"/>
      <c r="H21" s="55"/>
      <c r="I21" s="54"/>
      <c r="J21" s="55"/>
    </row>
    <row r="22" spans="1:13" s="3" customFormat="1" ht="20.25" customHeight="1" x14ac:dyDescent="0.25">
      <c r="B22" s="57" t="s">
        <v>32</v>
      </c>
      <c r="C22" s="57"/>
      <c r="D22" s="57"/>
      <c r="E22" s="57"/>
      <c r="F22" s="57"/>
      <c r="G22" s="57"/>
      <c r="H22" s="57"/>
      <c r="I22" s="57"/>
      <c r="J22" s="57"/>
      <c r="K22" s="4"/>
      <c r="L22" s="56"/>
      <c r="M22" s="56"/>
    </row>
    <row r="23" spans="1:13" s="3" customFormat="1" ht="11.25" customHeight="1" x14ac:dyDescent="0.25">
      <c r="B23" s="4"/>
      <c r="C23" s="9"/>
      <c r="D23" s="9"/>
      <c r="E23" s="8"/>
      <c r="F23" s="7"/>
      <c r="G23" s="6"/>
      <c r="H23" s="5"/>
      <c r="I23" s="4"/>
      <c r="J23" s="4"/>
      <c r="K23" s="4"/>
      <c r="L23" s="4"/>
      <c r="M23" s="4"/>
    </row>
    <row r="24" spans="1:13" ht="19.5" customHeight="1" x14ac:dyDescent="0.25">
      <c r="C24" s="2"/>
    </row>
  </sheetData>
  <mergeCells count="19">
    <mergeCell ref="A7:M7"/>
    <mergeCell ref="A9:D9"/>
    <mergeCell ref="E9:M9"/>
    <mergeCell ref="K1:N3"/>
    <mergeCell ref="C5:M5"/>
    <mergeCell ref="C6:N6"/>
    <mergeCell ref="A8:D8"/>
    <mergeCell ref="E8:M8"/>
    <mergeCell ref="L22:M22"/>
    <mergeCell ref="B22:J22"/>
    <mergeCell ref="B11:B12"/>
    <mergeCell ref="C17:H17"/>
    <mergeCell ref="I11:K11"/>
    <mergeCell ref="L11:M11"/>
    <mergeCell ref="C11:C12"/>
    <mergeCell ref="D11:D12"/>
    <mergeCell ref="E11:E12"/>
    <mergeCell ref="F11:H11"/>
    <mergeCell ref="A20:F20"/>
  </mergeCells>
  <pageMargins left="0.25" right="0.25" top="0.75" bottom="0.75" header="0.3" footer="0.3"/>
  <pageSetup paperSize="9" scale="60" orientation="landscape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12"/>
  <sheetViews>
    <sheetView workbookViewId="0">
      <selection activeCell="J13" sqref="J13"/>
    </sheetView>
  </sheetViews>
  <sheetFormatPr defaultRowHeight="15" x14ac:dyDescent="0.25"/>
  <cols>
    <col min="3" max="3" width="16.7109375" customWidth="1"/>
    <col min="5" max="5" width="12.7109375" customWidth="1"/>
    <col min="6" max="6" width="12.42578125" customWidth="1"/>
    <col min="7" max="7" width="17.7109375" customWidth="1"/>
    <col min="8" max="8" width="17.5703125" customWidth="1"/>
    <col min="9" max="9" width="23.7109375" customWidth="1"/>
    <col min="10" max="10" width="23.5703125" customWidth="1"/>
    <col min="11" max="11" width="43.85546875" customWidth="1"/>
    <col min="14" max="14" width="19.28515625" customWidth="1"/>
  </cols>
  <sheetData>
    <row r="3" spans="1:15" x14ac:dyDescent="0.25">
      <c r="A3" s="1"/>
      <c r="B3" s="1"/>
      <c r="C3" s="78" t="s">
        <v>14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1"/>
    </row>
    <row r="4" spans="1:15" ht="15.75" x14ac:dyDescent="0.25">
      <c r="A4" s="1"/>
      <c r="B4" s="1"/>
      <c r="C4" s="79" t="s">
        <v>17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ht="15" customHeight="1" x14ac:dyDescent="0.25">
      <c r="A5" s="1"/>
      <c r="B5" s="58" t="s">
        <v>13</v>
      </c>
      <c r="C5" s="63" t="s">
        <v>12</v>
      </c>
      <c r="D5" s="64" t="s">
        <v>10</v>
      </c>
      <c r="E5" s="67" t="s">
        <v>9</v>
      </c>
      <c r="F5" s="68"/>
      <c r="G5" s="69"/>
      <c r="H5" s="60" t="s">
        <v>8</v>
      </c>
      <c r="I5" s="60"/>
      <c r="J5" s="60"/>
      <c r="K5" s="86" t="s">
        <v>7</v>
      </c>
      <c r="L5" s="61"/>
      <c r="M5" s="61"/>
      <c r="N5" s="62"/>
      <c r="O5" s="1"/>
    </row>
    <row r="6" spans="1:15" ht="266.25" customHeight="1" x14ac:dyDescent="0.25">
      <c r="A6" s="1"/>
      <c r="B6" s="58"/>
      <c r="C6" s="64"/>
      <c r="D6" s="66"/>
      <c r="E6" s="38" t="s">
        <v>18</v>
      </c>
      <c r="F6" s="38" t="s">
        <v>19</v>
      </c>
      <c r="G6" s="38" t="s">
        <v>20</v>
      </c>
      <c r="H6" s="37" t="s">
        <v>6</v>
      </c>
      <c r="I6" s="37" t="s">
        <v>5</v>
      </c>
      <c r="J6" s="27" t="s">
        <v>4</v>
      </c>
      <c r="K6" s="26" t="s">
        <v>16</v>
      </c>
      <c r="L6" s="37" t="s">
        <v>3</v>
      </c>
      <c r="M6" s="37" t="s">
        <v>2</v>
      </c>
      <c r="N6" s="37" t="s">
        <v>1</v>
      </c>
      <c r="O6" s="1"/>
    </row>
    <row r="7" spans="1:15" ht="60" x14ac:dyDescent="0.25">
      <c r="A7" s="1"/>
      <c r="B7" s="14">
        <v>1</v>
      </c>
      <c r="C7" s="24" t="s">
        <v>21</v>
      </c>
      <c r="D7" s="29">
        <v>12</v>
      </c>
      <c r="E7" s="30">
        <v>1800</v>
      </c>
      <c r="F7" s="30">
        <v>2200</v>
      </c>
      <c r="G7" s="30">
        <v>1760</v>
      </c>
      <c r="H7" s="17">
        <f>AVERAGEA(E7:G7)</f>
        <v>1920</v>
      </c>
      <c r="I7" s="31">
        <f>_xlfn.STDEV.S(E7:G7)</f>
        <v>243.31050121192879</v>
      </c>
      <c r="J7" s="23">
        <f>I7/H7</f>
        <v>0.12672421938121292</v>
      </c>
      <c r="K7" s="32">
        <f>D7*H7</f>
        <v>23040</v>
      </c>
      <c r="L7" s="33">
        <f>K7/D7</f>
        <v>1920</v>
      </c>
      <c r="M7" s="34">
        <f>ROUND(L7,2)</f>
        <v>1920</v>
      </c>
      <c r="N7" s="34">
        <f>ROUND(M7*D7,2)</f>
        <v>23040</v>
      </c>
      <c r="O7" s="1"/>
    </row>
    <row r="8" spans="1:15" ht="15.75" x14ac:dyDescent="0.25">
      <c r="A8" s="11"/>
      <c r="B8" s="14"/>
      <c r="C8" s="59"/>
      <c r="D8" s="59"/>
      <c r="E8" s="59"/>
      <c r="F8" s="59"/>
      <c r="G8" s="59"/>
      <c r="H8" s="13"/>
      <c r="I8" s="12"/>
      <c r="J8" s="12"/>
      <c r="K8" s="12"/>
      <c r="L8" s="12"/>
      <c r="M8" s="12"/>
      <c r="N8" s="35">
        <f>SUM(N7:N7)</f>
        <v>23040</v>
      </c>
      <c r="O8" s="11"/>
    </row>
    <row r="9" spans="1:15" ht="15.75" x14ac:dyDescent="0.25">
      <c r="A9" s="1"/>
      <c r="B9" s="85" t="s">
        <v>0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1"/>
    </row>
    <row r="10" spans="1:15" ht="15.75" x14ac:dyDescent="0.25">
      <c r="A10" s="3"/>
      <c r="B10" s="4"/>
      <c r="C10" s="36"/>
      <c r="D10" s="8"/>
      <c r="E10" s="7"/>
      <c r="F10" s="6"/>
      <c r="G10" s="5"/>
      <c r="H10" s="4"/>
      <c r="I10" s="4"/>
      <c r="J10" s="4"/>
      <c r="K10" s="4"/>
      <c r="L10" s="1"/>
      <c r="M10" s="4"/>
      <c r="N10" s="10"/>
      <c r="O10" s="3"/>
    </row>
    <row r="11" spans="1:15" ht="15.75" x14ac:dyDescent="0.25">
      <c r="A11" s="3"/>
      <c r="B11" s="57" t="s">
        <v>15</v>
      </c>
      <c r="C11" s="57"/>
      <c r="D11" s="57"/>
      <c r="E11" s="57"/>
      <c r="F11" s="57"/>
      <c r="G11" s="57"/>
      <c r="H11" s="57"/>
      <c r="I11" s="57"/>
      <c r="J11" s="4"/>
      <c r="K11" s="4"/>
      <c r="L11" s="4"/>
      <c r="M11" s="56"/>
      <c r="N11" s="56"/>
      <c r="O11" s="3"/>
    </row>
    <row r="12" spans="1:15" ht="15.75" x14ac:dyDescent="0.25">
      <c r="A12" s="3"/>
      <c r="B12" s="4"/>
      <c r="C12" s="36"/>
      <c r="D12" s="8"/>
      <c r="E12" s="7"/>
      <c r="F12" s="6"/>
      <c r="G12" s="5"/>
      <c r="H12" s="4"/>
      <c r="I12" s="4"/>
      <c r="J12" s="4"/>
      <c r="K12" s="4"/>
      <c r="L12" s="4"/>
      <c r="M12" s="4"/>
      <c r="N12" s="4"/>
      <c r="O12" s="3"/>
    </row>
  </sheetData>
  <mergeCells count="12">
    <mergeCell ref="C8:G8"/>
    <mergeCell ref="B9:N9"/>
    <mergeCell ref="B11:I11"/>
    <mergeCell ref="M11:N11"/>
    <mergeCell ref="C3:N3"/>
    <mergeCell ref="C4:O4"/>
    <mergeCell ref="B5:B6"/>
    <mergeCell ref="C5:C6"/>
    <mergeCell ref="D5:D6"/>
    <mergeCell ref="E5:G5"/>
    <mergeCell ref="H5:J5"/>
    <mergeCell ref="K5:N5"/>
  </mergeCells>
  <pageMargins left="0.25" right="0.25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ОНМЦ</vt:lpstr>
      <vt:lpstr>НМЦК проектно-сметным методом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Барановский Андрей Владимирович</cp:lastModifiedBy>
  <cp:lastPrinted>2023-11-14T09:13:16Z</cp:lastPrinted>
  <dcterms:created xsi:type="dcterms:W3CDTF">2013-12-17T05:16:41Z</dcterms:created>
  <dcterms:modified xsi:type="dcterms:W3CDTF">2026-08-24T10:08:05Z</dcterms:modified>
</cp:coreProperties>
</file>