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ownloads\"/>
    </mc:Choice>
  </mc:AlternateContent>
  <bookViews>
    <workbookView xWindow="-120" yWindow="-120" windowWidth="29040" windowHeight="15840" activeTab="1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НМЦК'!$A$9:$N$18</definedName>
  </definedNames>
  <calcPr calcId="152511" fullPrecision="0"/>
</workbook>
</file>

<file path=xl/calcChain.xml><?xml version="1.0" encoding="utf-8"?>
<calcChain xmlns="http://schemas.openxmlformats.org/spreadsheetml/2006/main">
  <c r="G19" i="1" l="1"/>
  <c r="J19" i="1" s="1"/>
  <c r="K19" i="1" s="1"/>
  <c r="N19" i="1" s="1"/>
  <c r="L19" i="1"/>
  <c r="M19" i="1" l="1"/>
  <c r="G18" i="1"/>
  <c r="J18" i="1" s="1"/>
  <c r="K18" i="1" s="1"/>
  <c r="N18" i="1" s="1"/>
  <c r="G17" i="1"/>
  <c r="J17" i="1" s="1"/>
  <c r="K17" i="1" s="1"/>
  <c r="N17" i="1" s="1"/>
  <c r="G16" i="1"/>
  <c r="J16" i="1" s="1"/>
  <c r="K16" i="1" s="1"/>
  <c r="N16" i="1" s="1"/>
  <c r="G15" i="1"/>
  <c r="J15" i="1" s="1"/>
  <c r="K15" i="1" s="1"/>
  <c r="N15" i="1" s="1"/>
  <c r="G14" i="1"/>
  <c r="J14" i="1" s="1"/>
  <c r="K14" i="1" s="1"/>
  <c r="N14" i="1" s="1"/>
  <c r="G13" i="1"/>
  <c r="J13" i="1" s="1"/>
  <c r="K13" i="1" s="1"/>
  <c r="G12" i="1"/>
  <c r="J12" i="1" s="1"/>
  <c r="K12" i="1" s="1"/>
  <c r="N12" i="1" s="1"/>
  <c r="G11" i="1"/>
  <c r="J11" i="1" s="1"/>
  <c r="K11" i="1" s="1"/>
  <c r="N11" i="1" s="1"/>
  <c r="G10" i="1"/>
  <c r="J10" i="1" s="1"/>
  <c r="K10" i="1" s="1"/>
  <c r="N10" i="1" s="1"/>
  <c r="L18" i="1"/>
  <c r="L17" i="1"/>
  <c r="L16" i="1"/>
  <c r="L15" i="1"/>
  <c r="L14" i="1"/>
  <c r="L13" i="1"/>
  <c r="L12" i="1"/>
  <c r="L11" i="1"/>
  <c r="L10" i="1"/>
  <c r="M11" i="1" l="1"/>
  <c r="M15" i="1"/>
  <c r="M12" i="1"/>
  <c r="M13" i="1"/>
  <c r="N13" i="1"/>
  <c r="N20" i="1" s="1"/>
  <c r="M16" i="1"/>
  <c r="M10" i="1"/>
  <c r="M14" i="1"/>
  <c r="M18" i="1"/>
  <c r="M17" i="1"/>
</calcChain>
</file>

<file path=xl/sharedStrings.xml><?xml version="1.0" encoding="utf-8"?>
<sst xmlns="http://schemas.openxmlformats.org/spreadsheetml/2006/main" count="58" uniqueCount="55">
  <si>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</si>
  <si>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</si>
  <si>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</si>
  <si>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</si>
  <si>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</si>
  <si>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</si>
  <si>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</si>
  <si>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</si>
  <si>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</si>
  <si>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</si>
  <si>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</si>
  <si>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</si>
  <si>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</si>
  <si>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</si>
  <si>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</si>
  <si>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</si>
  <si>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</si>
  <si>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</si>
  <si>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</si>
  <si>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</si>
  <si>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</si>
  <si>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</si>
  <si>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</si>
  <si>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</si>
  <si>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</si>
  <si>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</si>
  <si>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</si>
  <si>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</si>
  <si>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</si>
  <si>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</si>
  <si>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 </t>
    </r>
    <r>
      <rPr>
        <i/>
        <sz val="12"/>
        <rFont val="Times New Roman"/>
      </rPr>
      <t>(</t>
    </r>
    <r>
      <rPr>
        <b/>
        <i/>
        <sz val="12"/>
        <color indexed="2"/>
        <rFont val="Times New Roman"/>
      </rPr>
      <t>п.3.7.1</t>
    </r>
    <r>
      <rPr>
        <i/>
        <sz val="12"/>
        <rFont val="Times New Roman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</si>
  <si>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</rPr>
      <t>Приложении №1</t>
    </r>
    <r>
      <rPr>
        <sz val="12"/>
        <rFont val="Times New Roman"/>
      </rPr>
      <t>)</t>
    </r>
  </si>
  <si>
    <t>Работник контрактной службы</t>
  </si>
  <si>
    <t>Закупка реактивов и материалов</t>
  </si>
  <si>
    <t>Трубка резиновая вакуумная d= 8*5,0 мм, 1 м</t>
  </si>
  <si>
    <t xml:space="preserve">Аммиак водный чда NH4OH </t>
  </si>
  <si>
    <t xml:space="preserve">Кислота серная </t>
  </si>
  <si>
    <t xml:space="preserve">Аммоний сернокислый, ч </t>
  </si>
  <si>
    <t>Калий сернокислый, ч</t>
  </si>
  <si>
    <t>Аммоний фтористый кислый, ч (бифторид аммония)</t>
  </si>
  <si>
    <t>Фильтры обеззоленные, d= 5,5 см, синяя лента , 100 шт/уп</t>
  </si>
  <si>
    <t>Фильтры обеззоленные, d= 5,5 см, красная лента , 100 шт/уп</t>
  </si>
  <si>
    <t>Масло вакуумное для насосов</t>
  </si>
  <si>
    <t>22.19.30.110</t>
  </si>
  <si>
    <t>20.15.10.130</t>
  </si>
  <si>
    <t xml:space="preserve">20.13.24.122 </t>
  </si>
  <si>
    <t>20.15.32.000</t>
  </si>
  <si>
    <t>20.59.52.194</t>
  </si>
  <si>
    <t>17.12.43.112</t>
  </si>
  <si>
    <t>19.20.29.190</t>
  </si>
  <si>
    <t>Специалист по закупкам</t>
  </si>
  <si>
    <t>Насос вакуумный 42 л/мин 1 ступ. VPA-115 до 10 ПА
пластинчато-роторный, 6,5 кг</t>
  </si>
  <si>
    <t>28.13.21.190</t>
  </si>
  <si>
    <t xml:space="preserve">___________ 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</si>
  <si>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</rPr>
      <t xml:space="preserve">      15  241  (Пятнадцать тысяч двести сорок один рубль ) 21 копейка  ,в т. ч. НДС 22%</t>
    </r>
    <r>
      <rPr>
        <sz val="10"/>
        <color theme="1"/>
        <rFont val="Times New Roman"/>
      </rPr>
      <t xml:space="preserve"> (далее – НМЦК) определена методом сопоставимых рыночных цен (анализ рынка) </t>
    </r>
    <r>
      <rPr>
        <b/>
        <sz val="10"/>
        <color indexed="2"/>
        <rFont val="Times New Roman"/>
      </rPr>
      <t xml:space="preserve"> и исходя из наименьшей цены предложения</t>
    </r>
    <r>
      <rPr>
        <b/>
        <sz val="10"/>
        <color theme="1"/>
        <rFont val="Times New Roman"/>
      </rPr>
      <t>.</t>
    </r>
    <r>
      <rPr>
        <sz val="10"/>
        <color theme="1"/>
        <rFont val="Times New Roman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                                                                                                                                        23.06.2026г.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</si>
</sst>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indexed="2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i/>
      <sz val="10"/>
      <name val="Times New Roman"/>
    </font>
    <font>
      <sz val="11"/>
      <name val="Times New Roman"/>
    </font>
    <font>
      <b/>
      <sz val="12"/>
      <name val="Times New Roman"/>
    </font>
    <font>
      <i/>
      <sz val="12"/>
      <name val="Times New Roman"/>
    </font>
    <font>
      <sz val="12"/>
      <name val="Times New Roman"/>
    </font>
    <font>
      <sz val="11"/>
      <color theme="1"/>
      <name val="Calibri"/>
      <scheme val="minor"/>
    </font>
    <font>
      <i/>
      <sz val="10"/>
      <color indexed="2"/>
      <name val="Times New Roman"/>
    </font>
    <font>
      <b/>
      <u/>
      <sz val="10"/>
      <color indexed="2"/>
      <name val="Times New Roman"/>
    </font>
    <font>
      <b/>
      <sz val="10"/>
      <color theme="1"/>
      <name val="Times New Roman"/>
    </font>
    <font>
      <b/>
      <i/>
      <sz val="12"/>
      <color indexed="2"/>
      <name val="Times New Roman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3" borderId="10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7</xdr:row>
      <xdr:rowOff>571499</xdr:rowOff>
    </xdr:from>
    <xdr:to>
      <xdr:col>6</xdr:col>
      <xdr:colOff>524255</xdr:colOff>
      <xdr:row>7</xdr:row>
      <xdr:rowOff>819149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28574</xdr:colOff>
      <xdr:row>7</xdr:row>
      <xdr:rowOff>828673</xdr:rowOff>
    </xdr:from>
    <xdr:to>
      <xdr:col>11</xdr:col>
      <xdr:colOff>868679</xdr:colOff>
      <xdr:row>7</xdr:row>
      <xdr:rowOff>1219198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66674</xdr:colOff>
      <xdr:row>7</xdr:row>
      <xdr:rowOff>923924</xdr:rowOff>
    </xdr:from>
    <xdr:to>
      <xdr:col>12</xdr:col>
      <xdr:colOff>709802</xdr:colOff>
      <xdr:row>7</xdr:row>
      <xdr:rowOff>1247774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38099</xdr:colOff>
      <xdr:row>7</xdr:row>
      <xdr:rowOff>114299</xdr:rowOff>
    </xdr:from>
    <xdr:to>
      <xdr:col>13</xdr:col>
      <xdr:colOff>898398</xdr:colOff>
      <xdr:row>7</xdr:row>
      <xdr:rowOff>600074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561974</xdr:colOff>
      <xdr:row>19</xdr:row>
      <xdr:rowOff>38099</xdr:rowOff>
    </xdr:from>
    <xdr:to>
      <xdr:col>12</xdr:col>
      <xdr:colOff>575306</xdr:colOff>
      <xdr:row>19</xdr:row>
      <xdr:rowOff>333374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142874</xdr:colOff>
      <xdr:row>6</xdr:row>
      <xdr:rowOff>333374</xdr:rowOff>
    </xdr:from>
    <xdr:to>
      <xdr:col>13</xdr:col>
      <xdr:colOff>613790</xdr:colOff>
      <xdr:row>6</xdr:row>
      <xdr:rowOff>600074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30</xdr:row>
      <xdr:rowOff>101592</xdr:rowOff>
    </xdr:from>
    <xdr:to>
      <xdr:col>1</xdr:col>
      <xdr:colOff>1690497</xdr:colOff>
      <xdr:row>34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xmlns="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43"/>
  <sheetViews>
    <sheetView topLeftCell="A10" zoomScale="90" workbookViewId="0">
      <selection activeCell="O34" sqref="O34"/>
    </sheetView>
  </sheetViews>
  <sheetFormatPr defaultColWidth="9.140625" defaultRowHeight="12.75" x14ac:dyDescent="0.25"/>
  <cols>
    <col min="1" max="1" width="6.42578125" style="1" customWidth="1"/>
    <col min="2" max="2" width="35.7109375" style="1" customWidth="1"/>
    <col min="3" max="3" width="27.42578125" style="1" customWidth="1"/>
    <col min="4" max="4" width="14.28515625" style="1" customWidth="1"/>
    <col min="5" max="5" width="15.42578125" style="2" customWidth="1"/>
    <col min="6" max="6" width="15.85546875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54" t="s">
        <v>0</v>
      </c>
      <c r="J3" s="54"/>
      <c r="K3" s="54"/>
      <c r="L3" s="54"/>
      <c r="M3" s="54"/>
      <c r="N3" s="54"/>
    </row>
    <row r="4" spans="1:14" ht="75.75" customHeight="1" x14ac:dyDescent="0.25">
      <c r="A4" s="45" t="s">
        <v>1</v>
      </c>
      <c r="B4" s="45"/>
      <c r="C4" s="7"/>
      <c r="D4" s="55" t="s">
        <v>33</v>
      </c>
      <c r="E4" s="56"/>
      <c r="F4" s="56"/>
      <c r="G4" s="56"/>
      <c r="H4" s="56"/>
      <c r="I4" s="8"/>
      <c r="J4" s="8"/>
      <c r="K4" s="8"/>
      <c r="L4" s="8"/>
      <c r="M4" s="8"/>
    </row>
    <row r="5" spans="1:14" ht="28.5" customHeight="1" x14ac:dyDescent="0.25">
      <c r="A5" s="45" t="s">
        <v>2</v>
      </c>
      <c r="B5" s="45"/>
      <c r="C5" s="7"/>
      <c r="D5" s="56" t="s">
        <v>3</v>
      </c>
      <c r="E5" s="56"/>
      <c r="F5" s="56"/>
      <c r="G5" s="56"/>
      <c r="H5" s="56"/>
      <c r="I5" s="8"/>
      <c r="J5" s="8"/>
      <c r="K5" s="8"/>
      <c r="L5" s="8"/>
      <c r="M5" s="8"/>
    </row>
    <row r="6" spans="1:14" ht="19.5" customHeight="1" x14ac:dyDescent="0.25">
      <c r="A6" s="45" t="s">
        <v>4</v>
      </c>
      <c r="B6" s="45"/>
      <c r="C6" s="9"/>
      <c r="D6" s="46"/>
      <c r="E6" s="46"/>
      <c r="F6" s="46"/>
      <c r="G6" s="46"/>
      <c r="H6" s="46"/>
      <c r="I6" s="8"/>
      <c r="J6" s="10"/>
      <c r="K6" s="8"/>
      <c r="L6" s="8"/>
      <c r="M6" s="8"/>
    </row>
    <row r="7" spans="1:14" ht="75" customHeight="1" x14ac:dyDescent="0.25">
      <c r="A7" s="47" t="s">
        <v>5</v>
      </c>
      <c r="B7" s="37" t="s">
        <v>6</v>
      </c>
      <c r="C7" s="11"/>
      <c r="D7" s="50" t="s">
        <v>7</v>
      </c>
      <c r="E7" s="51"/>
      <c r="F7" s="51"/>
      <c r="G7" s="52"/>
      <c r="H7" s="37" t="s">
        <v>8</v>
      </c>
      <c r="I7" s="37" t="s">
        <v>9</v>
      </c>
      <c r="J7" s="39" t="s">
        <v>10</v>
      </c>
      <c r="K7" s="39"/>
      <c r="L7" s="40"/>
      <c r="M7" s="40"/>
      <c r="N7" s="12" t="s">
        <v>11</v>
      </c>
    </row>
    <row r="8" spans="1:14" ht="102.75" customHeight="1" x14ac:dyDescent="0.25">
      <c r="A8" s="48"/>
      <c r="B8" s="49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53"/>
      <c r="I8" s="38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4" ht="40.5" x14ac:dyDescent="0.2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 t="s">
        <v>20</v>
      </c>
      <c r="H9" s="22">
        <v>7</v>
      </c>
      <c r="I9" s="35" t="s">
        <v>21</v>
      </c>
      <c r="J9" s="73" t="s">
        <v>22</v>
      </c>
      <c r="K9" s="74" t="s">
        <v>23</v>
      </c>
      <c r="L9" s="75">
        <v>10</v>
      </c>
      <c r="M9" s="76">
        <v>11</v>
      </c>
      <c r="N9" s="22" t="s">
        <v>24</v>
      </c>
    </row>
    <row r="10" spans="1:14" ht="31.5" x14ac:dyDescent="0.25">
      <c r="A10" s="63">
        <v>1</v>
      </c>
      <c r="B10" s="36" t="s">
        <v>34</v>
      </c>
      <c r="C10" s="63" t="s">
        <v>43</v>
      </c>
      <c r="D10" s="62">
        <v>705.9</v>
      </c>
      <c r="E10" s="62">
        <v>543</v>
      </c>
      <c r="F10" s="62">
        <v>550</v>
      </c>
      <c r="G10" s="64">
        <f t="shared" ref="G10:G19" si="0">D10+E10+F10</f>
        <v>1798.9</v>
      </c>
      <c r="H10" s="69">
        <v>1</v>
      </c>
      <c r="I10" s="65">
        <v>3</v>
      </c>
      <c r="J10" s="66">
        <f t="shared" ref="J10:J18" si="1">G10/I10</f>
        <v>599.63</v>
      </c>
      <c r="K10" s="66">
        <f t="shared" ref="K10:K18" si="2">ROUND(J10,2)</f>
        <v>599.63</v>
      </c>
      <c r="L10" s="64">
        <f t="shared" ref="L10:L18" si="3">STDEV(D10:F10)</f>
        <v>92.1</v>
      </c>
      <c r="M10" s="67">
        <f t="shared" ref="M10:M18" si="4">L10/K10</f>
        <v>0.15359999999999999</v>
      </c>
      <c r="N10" s="68">
        <f t="shared" ref="N10:N19" si="5">K10*H10</f>
        <v>599.63</v>
      </c>
    </row>
    <row r="11" spans="1:14" ht="15.75" x14ac:dyDescent="0.25">
      <c r="A11" s="63">
        <v>2</v>
      </c>
      <c r="B11" s="36" t="s">
        <v>35</v>
      </c>
      <c r="C11" s="63" t="s">
        <v>44</v>
      </c>
      <c r="D11" s="62">
        <v>279.5</v>
      </c>
      <c r="E11" s="62">
        <v>194</v>
      </c>
      <c r="F11" s="62">
        <v>240.1</v>
      </c>
      <c r="G11" s="64">
        <f t="shared" si="0"/>
        <v>713.6</v>
      </c>
      <c r="H11" s="69">
        <v>2</v>
      </c>
      <c r="I11" s="65">
        <v>3</v>
      </c>
      <c r="J11" s="66">
        <f t="shared" si="1"/>
        <v>237.87</v>
      </c>
      <c r="K11" s="66">
        <f t="shared" si="2"/>
        <v>237.87</v>
      </c>
      <c r="L11" s="64">
        <f t="shared" si="3"/>
        <v>42.79</v>
      </c>
      <c r="M11" s="67">
        <f t="shared" si="4"/>
        <v>0.1799</v>
      </c>
      <c r="N11" s="68">
        <f t="shared" si="5"/>
        <v>475.74</v>
      </c>
    </row>
    <row r="12" spans="1:14" ht="15.75" x14ac:dyDescent="0.25">
      <c r="A12" s="63">
        <v>3</v>
      </c>
      <c r="B12" s="36" t="s">
        <v>36</v>
      </c>
      <c r="C12" s="63" t="s">
        <v>45</v>
      </c>
      <c r="D12" s="62">
        <v>226.06</v>
      </c>
      <c r="E12" s="62">
        <v>286.7</v>
      </c>
      <c r="F12" s="62">
        <v>300</v>
      </c>
      <c r="G12" s="64">
        <f t="shared" si="0"/>
        <v>812.76</v>
      </c>
      <c r="H12" s="69">
        <v>9</v>
      </c>
      <c r="I12" s="65">
        <v>3</v>
      </c>
      <c r="J12" s="66">
        <f t="shared" si="1"/>
        <v>270.92</v>
      </c>
      <c r="K12" s="66">
        <f t="shared" si="2"/>
        <v>270.92</v>
      </c>
      <c r="L12" s="64">
        <f t="shared" si="3"/>
        <v>39.409999999999997</v>
      </c>
      <c r="M12" s="67">
        <f t="shared" si="4"/>
        <v>0.14549999999999999</v>
      </c>
      <c r="N12" s="68">
        <f t="shared" si="5"/>
        <v>2438.2800000000002</v>
      </c>
    </row>
    <row r="13" spans="1:14" ht="15.75" x14ac:dyDescent="0.25">
      <c r="A13" s="63">
        <v>4</v>
      </c>
      <c r="B13" s="36" t="s">
        <v>37</v>
      </c>
      <c r="C13" s="63" t="s">
        <v>46</v>
      </c>
      <c r="D13" s="62">
        <v>213.2</v>
      </c>
      <c r="E13" s="62">
        <v>158</v>
      </c>
      <c r="F13" s="62">
        <v>247.04</v>
      </c>
      <c r="G13" s="64">
        <f t="shared" si="0"/>
        <v>618.24</v>
      </c>
      <c r="H13" s="69">
        <v>10</v>
      </c>
      <c r="I13" s="65">
        <v>3</v>
      </c>
      <c r="J13" s="66">
        <f t="shared" si="1"/>
        <v>206.08</v>
      </c>
      <c r="K13" s="66">
        <f t="shared" si="2"/>
        <v>206.08</v>
      </c>
      <c r="L13" s="64">
        <f t="shared" si="3"/>
        <v>44.94</v>
      </c>
      <c r="M13" s="67">
        <f t="shared" si="4"/>
        <v>0.21809999999999999</v>
      </c>
      <c r="N13" s="68">
        <f t="shared" si="5"/>
        <v>2060.8000000000002</v>
      </c>
    </row>
    <row r="14" spans="1:14" ht="15.75" x14ac:dyDescent="0.25">
      <c r="A14" s="63">
        <v>5</v>
      </c>
      <c r="B14" s="36" t="s">
        <v>38</v>
      </c>
      <c r="C14" s="63" t="s">
        <v>47</v>
      </c>
      <c r="D14" s="62">
        <v>581.1</v>
      </c>
      <c r="E14" s="62">
        <v>463.6</v>
      </c>
      <c r="F14" s="62">
        <v>461.16</v>
      </c>
      <c r="G14" s="64">
        <f t="shared" si="0"/>
        <v>1505.86</v>
      </c>
      <c r="H14" s="69">
        <v>1</v>
      </c>
      <c r="I14" s="65">
        <v>3</v>
      </c>
      <c r="J14" s="66">
        <f t="shared" si="1"/>
        <v>501.95</v>
      </c>
      <c r="K14" s="66">
        <f t="shared" si="2"/>
        <v>501.95</v>
      </c>
      <c r="L14" s="64">
        <f t="shared" si="3"/>
        <v>68.55</v>
      </c>
      <c r="M14" s="67">
        <f t="shared" si="4"/>
        <v>0.1366</v>
      </c>
      <c r="N14" s="68">
        <f t="shared" si="5"/>
        <v>501.95</v>
      </c>
    </row>
    <row r="15" spans="1:14" ht="31.5" x14ac:dyDescent="0.25">
      <c r="A15" s="63">
        <v>6</v>
      </c>
      <c r="B15" s="36" t="s">
        <v>39</v>
      </c>
      <c r="C15" s="63" t="s">
        <v>47</v>
      </c>
      <c r="D15" s="62">
        <v>695.5</v>
      </c>
      <c r="E15" s="62">
        <v>640.5</v>
      </c>
      <c r="F15" s="62">
        <v>495</v>
      </c>
      <c r="G15" s="64">
        <f t="shared" si="0"/>
        <v>1831</v>
      </c>
      <c r="H15" s="69">
        <v>2</v>
      </c>
      <c r="I15" s="65">
        <v>3</v>
      </c>
      <c r="J15" s="66">
        <f t="shared" si="1"/>
        <v>610.33000000000004</v>
      </c>
      <c r="K15" s="66">
        <f t="shared" si="2"/>
        <v>610.33000000000004</v>
      </c>
      <c r="L15" s="64">
        <f t="shared" si="3"/>
        <v>103.6</v>
      </c>
      <c r="M15" s="67">
        <f t="shared" si="4"/>
        <v>0.16969999999999999</v>
      </c>
      <c r="N15" s="68">
        <f t="shared" si="5"/>
        <v>1220.6600000000001</v>
      </c>
    </row>
    <row r="16" spans="1:14" ht="31.5" x14ac:dyDescent="0.25">
      <c r="A16" s="63">
        <v>7</v>
      </c>
      <c r="B16" s="36" t="s">
        <v>40</v>
      </c>
      <c r="C16" s="63" t="s">
        <v>48</v>
      </c>
      <c r="D16" s="62">
        <v>45.5</v>
      </c>
      <c r="E16" s="62">
        <v>32.33</v>
      </c>
      <c r="F16" s="62">
        <v>34.159999999999997</v>
      </c>
      <c r="G16" s="64">
        <f t="shared" si="0"/>
        <v>111.99</v>
      </c>
      <c r="H16" s="69">
        <v>2</v>
      </c>
      <c r="I16" s="65">
        <v>3</v>
      </c>
      <c r="J16" s="66">
        <f t="shared" si="1"/>
        <v>37.33</v>
      </c>
      <c r="K16" s="66">
        <f t="shared" si="2"/>
        <v>37.33</v>
      </c>
      <c r="L16" s="64">
        <f t="shared" si="3"/>
        <v>7.13</v>
      </c>
      <c r="M16" s="67">
        <f t="shared" si="4"/>
        <v>0.191</v>
      </c>
      <c r="N16" s="68">
        <f t="shared" si="5"/>
        <v>74.66</v>
      </c>
    </row>
    <row r="17" spans="1:14" ht="31.5" x14ac:dyDescent="0.25">
      <c r="A17" s="63">
        <v>8</v>
      </c>
      <c r="B17" s="36" t="s">
        <v>41</v>
      </c>
      <c r="C17" s="63" t="s">
        <v>48</v>
      </c>
      <c r="D17" s="62">
        <v>45.5</v>
      </c>
      <c r="E17" s="62">
        <v>35.22</v>
      </c>
      <c r="F17" s="62">
        <v>34.159999999999997</v>
      </c>
      <c r="G17" s="64">
        <f t="shared" si="0"/>
        <v>114.88</v>
      </c>
      <c r="H17" s="69">
        <v>2</v>
      </c>
      <c r="I17" s="65">
        <v>3</v>
      </c>
      <c r="J17" s="66">
        <f t="shared" si="1"/>
        <v>38.29</v>
      </c>
      <c r="K17" s="66">
        <f t="shared" si="2"/>
        <v>38.29</v>
      </c>
      <c r="L17" s="64">
        <f t="shared" si="3"/>
        <v>6.26</v>
      </c>
      <c r="M17" s="67">
        <f t="shared" si="4"/>
        <v>0.16350000000000001</v>
      </c>
      <c r="N17" s="68">
        <f t="shared" si="5"/>
        <v>76.58</v>
      </c>
    </row>
    <row r="18" spans="1:14" ht="27" customHeight="1" x14ac:dyDescent="0.25">
      <c r="A18" s="63">
        <v>9</v>
      </c>
      <c r="B18" s="36" t="s">
        <v>42</v>
      </c>
      <c r="C18" s="63" t="s">
        <v>49</v>
      </c>
      <c r="D18" s="62">
        <v>443.3</v>
      </c>
      <c r="E18" s="62">
        <v>530</v>
      </c>
      <c r="F18" s="62">
        <v>500</v>
      </c>
      <c r="G18" s="64">
        <f t="shared" si="0"/>
        <v>1473.3</v>
      </c>
      <c r="H18" s="69">
        <v>2</v>
      </c>
      <c r="I18" s="65">
        <v>3</v>
      </c>
      <c r="J18" s="66">
        <f t="shared" si="1"/>
        <v>491.1</v>
      </c>
      <c r="K18" s="66">
        <f t="shared" si="2"/>
        <v>491.1</v>
      </c>
      <c r="L18" s="64">
        <f t="shared" si="3"/>
        <v>44.03</v>
      </c>
      <c r="M18" s="67">
        <f t="shared" si="4"/>
        <v>8.9700000000000002E-2</v>
      </c>
      <c r="N18" s="68">
        <f t="shared" si="5"/>
        <v>982.2</v>
      </c>
    </row>
    <row r="19" spans="1:14" ht="49.5" customHeight="1" x14ac:dyDescent="0.25">
      <c r="A19" s="63">
        <v>10</v>
      </c>
      <c r="B19" s="36" t="s">
        <v>51</v>
      </c>
      <c r="C19" s="63" t="s">
        <v>52</v>
      </c>
      <c r="D19" s="62">
        <v>6825</v>
      </c>
      <c r="E19" s="62">
        <v>8433</v>
      </c>
      <c r="F19" s="62">
        <v>6768</v>
      </c>
      <c r="G19" s="64">
        <f t="shared" si="0"/>
        <v>22026</v>
      </c>
      <c r="H19" s="69">
        <v>1</v>
      </c>
      <c r="I19" s="65">
        <v>3</v>
      </c>
      <c r="J19" s="66">
        <f t="shared" ref="J19" si="6">G19/I19</f>
        <v>7342</v>
      </c>
      <c r="K19" s="66">
        <f t="shared" ref="K19" si="7">ROUND(J19,2)</f>
        <v>7342</v>
      </c>
      <c r="L19" s="64">
        <f t="shared" ref="L19" si="8">STDEV(D19:F19)</f>
        <v>945.26</v>
      </c>
      <c r="M19" s="67">
        <f t="shared" ref="M19" si="9">L19/K19</f>
        <v>0.12870000000000001</v>
      </c>
      <c r="N19" s="68">
        <f t="shared" si="5"/>
        <v>7342</v>
      </c>
    </row>
    <row r="20" spans="1:14" ht="33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71"/>
      <c r="N20" s="72">
        <f>SUM(N10:N19)</f>
        <v>15772.5</v>
      </c>
    </row>
    <row r="22" spans="1:14" x14ac:dyDescent="0.25">
      <c r="B22" s="23"/>
      <c r="C22" s="23"/>
    </row>
    <row r="23" spans="1:14" x14ac:dyDescent="0.25">
      <c r="B23" s="41" t="s">
        <v>54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2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x14ac:dyDescent="0.2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x14ac:dyDescent="0.2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x14ac:dyDescent="0.2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x14ac:dyDescent="0.25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4" x14ac:dyDescent="0.2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1:14" x14ac:dyDescent="0.2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x14ac:dyDescent="0.2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ht="73.5" customHeight="1" x14ac:dyDescent="0.25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3" spans="1:14" x14ac:dyDescent="0.2">
      <c r="B43" s="24"/>
      <c r="C43" s="24"/>
    </row>
  </sheetData>
  <autoFilter ref="A9:N18"/>
  <mergeCells count="16">
    <mergeCell ref="I3:N3"/>
    <mergeCell ref="A4:B4"/>
    <mergeCell ref="D4:H4"/>
    <mergeCell ref="A5:B5"/>
    <mergeCell ref="D5:H5"/>
    <mergeCell ref="A6:B6"/>
    <mergeCell ref="D6:H6"/>
    <mergeCell ref="A7:A8"/>
    <mergeCell ref="B7:B8"/>
    <mergeCell ref="D7:G7"/>
    <mergeCell ref="H7:H8"/>
    <mergeCell ref="I7:I8"/>
    <mergeCell ref="J7:M7"/>
    <mergeCell ref="A20:J20"/>
    <mergeCell ref="B23:N40"/>
    <mergeCell ref="A41:N41"/>
  </mergeCells>
  <pageMargins left="0.19685039370078738" right="0.19685039370078738" top="0.31496062992125984" bottom="0.19685039370078738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tabSelected="1" workbookViewId="0">
      <selection activeCell="A8" sqref="A8:B8"/>
    </sheetView>
  </sheetViews>
  <sheetFormatPr defaultColWidth="9.140625" defaultRowHeight="15" x14ac:dyDescent="0.25"/>
  <cols>
    <col min="1" max="1" width="36.140625" style="26" customWidth="1"/>
    <col min="2" max="2" width="49" style="27" customWidth="1"/>
    <col min="3" max="16384" width="9.140625" style="25"/>
  </cols>
  <sheetData>
    <row r="1" spans="1:2" ht="25.5" customHeight="1" x14ac:dyDescent="0.25">
      <c r="A1" s="57" t="s">
        <v>25</v>
      </c>
      <c r="B1" s="57"/>
    </row>
    <row r="2" spans="1:2" ht="65.25" customHeight="1" x14ac:dyDescent="0.25">
      <c r="A2" s="28"/>
      <c r="B2" s="33" t="s">
        <v>33</v>
      </c>
    </row>
    <row r="3" spans="1:2" ht="15.75" x14ac:dyDescent="0.25">
      <c r="A3" s="58" t="s">
        <v>26</v>
      </c>
      <c r="B3" s="58"/>
    </row>
    <row r="4" spans="1:2" ht="15.75" x14ac:dyDescent="0.25">
      <c r="A4" s="29"/>
      <c r="B4" s="29"/>
    </row>
    <row r="5" spans="1:2" ht="86.25" customHeight="1" x14ac:dyDescent="0.25">
      <c r="A5" s="30" t="s">
        <v>27</v>
      </c>
      <c r="B5" s="30" t="s">
        <v>28</v>
      </c>
    </row>
    <row r="6" spans="1:2" ht="242.25" customHeight="1" x14ac:dyDescent="0.25">
      <c r="A6" s="30" t="s">
        <v>29</v>
      </c>
      <c r="B6" s="30" t="s">
        <v>30</v>
      </c>
    </row>
    <row r="7" spans="1:2" ht="91.5" customHeight="1" x14ac:dyDescent="0.25">
      <c r="A7" s="30" t="s">
        <v>31</v>
      </c>
      <c r="B7" s="31">
        <v>15241.21</v>
      </c>
    </row>
    <row r="8" spans="1:2" ht="29.25" customHeight="1" x14ac:dyDescent="0.25">
      <c r="A8" s="59"/>
      <c r="B8" s="60"/>
    </row>
    <row r="9" spans="1:2" ht="15.75" x14ac:dyDescent="0.25">
      <c r="A9" s="32"/>
      <c r="B9" s="32"/>
    </row>
    <row r="10" spans="1:2" ht="15.75" x14ac:dyDescent="0.25">
      <c r="A10" s="61" t="s">
        <v>32</v>
      </c>
      <c r="B10" s="61"/>
    </row>
    <row r="11" spans="1:2" ht="15.75" x14ac:dyDescent="0.25">
      <c r="A11" s="32"/>
      <c r="B11" s="32"/>
    </row>
    <row r="12" spans="1:2" ht="15.75" x14ac:dyDescent="0.25">
      <c r="A12" s="34" t="s">
        <v>50</v>
      </c>
      <c r="B12" s="34" t="s">
        <v>53</v>
      </c>
    </row>
    <row r="13" spans="1:2" ht="15.75" x14ac:dyDescent="0.25">
      <c r="A13" s="32"/>
      <c r="B13" s="32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5</cp:revision>
  <cp:lastPrinted>2026-06-03T08:26:14Z</cp:lastPrinted>
  <dcterms:created xsi:type="dcterms:W3CDTF">2011-08-15T06:57:36Z</dcterms:created>
  <dcterms:modified xsi:type="dcterms:W3CDTF">2026-07-03T10:27:27Z</dcterms:modified>
</cp:coreProperties>
</file>