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46. Мед. расход материалы и изделия (лот 2)_Курилова\"/>
    </mc:Choice>
  </mc:AlternateContent>
  <xr:revisionPtr revIDLastSave="0" documentId="13_ncr:1_{FAF4EB17-F895-49A3-AE11-714C667CBE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s="1"/>
  <c r="O10" i="1"/>
  <c r="N10" i="1"/>
  <c r="L10" i="1"/>
  <c r="P10" i="1" l="1"/>
  <c r="O14" i="1"/>
  <c r="Q11" i="1"/>
  <c r="R11" i="1" s="1"/>
  <c r="O15" i="1"/>
  <c r="Q20" i="1"/>
  <c r="R20" i="1" s="1"/>
  <c r="Q12" i="1"/>
  <c r="R12" i="1" s="1"/>
  <c r="Q21" i="1"/>
  <c r="R21" i="1" s="1"/>
  <c r="N16" i="1"/>
  <c r="O16" i="1"/>
  <c r="L16" i="1"/>
  <c r="Q16" i="1"/>
  <c r="R16" i="1" s="1"/>
  <c r="O20" i="1"/>
  <c r="N20" i="1"/>
  <c r="L20" i="1"/>
  <c r="L14" i="1"/>
  <c r="Q14" i="1"/>
  <c r="R14" i="1" s="1"/>
  <c r="N14" i="1"/>
  <c r="N11" i="1"/>
  <c r="O11" i="1"/>
  <c r="L11" i="1"/>
  <c r="L19" i="1"/>
  <c r="N19" i="1"/>
  <c r="Q19" i="1"/>
  <c r="R19" i="1" s="1"/>
  <c r="O19" i="1"/>
  <c r="L17" i="1"/>
  <c r="O17" i="1"/>
  <c r="Q17" i="1"/>
  <c r="R17" i="1" s="1"/>
  <c r="N17" i="1"/>
  <c r="O18" i="1"/>
  <c r="Q18" i="1"/>
  <c r="R18" i="1" s="1"/>
  <c r="N18" i="1"/>
  <c r="L18" i="1"/>
  <c r="Q15" i="1"/>
  <c r="R15" i="1" s="1"/>
  <c r="L15" i="1"/>
  <c r="N15" i="1"/>
  <c r="N21" i="1"/>
  <c r="L21" i="1"/>
  <c r="O21" i="1"/>
  <c r="N12" i="1"/>
  <c r="O12" i="1"/>
  <c r="L12" i="1"/>
  <c r="N13" i="1"/>
  <c r="Q13" i="1"/>
  <c r="R13" i="1" s="1"/>
  <c r="L13" i="1"/>
  <c r="O13" i="1"/>
  <c r="P21" i="1" l="1"/>
  <c r="P12" i="1"/>
  <c r="R22" i="1"/>
  <c r="P13" i="1"/>
  <c r="P18" i="1"/>
  <c r="P20" i="1"/>
  <c r="P11" i="1"/>
  <c r="P16" i="1"/>
  <c r="P17" i="1"/>
  <c r="P15" i="1"/>
  <c r="P19" i="1"/>
  <c r="P14" i="1"/>
</calcChain>
</file>

<file path=xl/sharedStrings.xml><?xml version="1.0" encoding="utf-8"?>
<sst xmlns="http://schemas.openxmlformats.org/spreadsheetml/2006/main" count="78" uniqueCount="47">
  <si>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</si>
  <si>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</si>
  <si>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</si>
  <si>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</si>
  <si>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</si>
  <si>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</si>
  <si>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</si>
  <si>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</si>
  <si>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</si>
  <si>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</si>
  <si>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</si>
  <si>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</si>
  <si>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</si>
  <si>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</si>
  <si>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</si>
  <si>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</si>
  <si>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</si>
  <si>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</si>
  <si>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</si>
  <si>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</si>
  <si>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</si>
  <si>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Специалист  по закупкам: _______________ М.А. Антошин</t>
  </si>
  <si>
    <t>32.50.13.110</t>
  </si>
  <si>
    <t>32.50.50.190</t>
  </si>
  <si>
    <t>32.50.13.190</t>
  </si>
  <si>
    <t xml:space="preserve">Шпатель деревянный медицинский стерильный </t>
  </si>
  <si>
    <t>Респиратор медицинский ЭирСейф с клапаном выдоха NR D FFP3 К 10 шт/уп</t>
  </si>
  <si>
    <t>Емкость-контейнер для сбора и утилизации колюще-режущих отходов класса "Б" 1л</t>
  </si>
  <si>
    <t xml:space="preserve">Мундштук одноразовый (загубник) 24x75x1,0 мм картон. 250 шт/уп </t>
  </si>
  <si>
    <t xml:space="preserve">Мундштук одноразовый (загубник) с фильтром 28x65x1,0 мм картон. 250 шт/уп </t>
  </si>
  <si>
    <t>Термобумага рулонная SONY UPP-110S (110мм х 20м)</t>
  </si>
  <si>
    <t>Бумага для ЭКГ Комус Медицина 210 мм x 140 мм 250 листов/упак</t>
  </si>
  <si>
    <t>Катетер дренажный Ulmer с троакаром CH12/750мм/4.0 мм/10см</t>
  </si>
  <si>
    <t>Катетер дренажный Redon CH18/500мм/14 см/ 6.0 мм</t>
  </si>
  <si>
    <t>Устройство дренирующее для интраоперационной аспирации OP-Flex Samp Yankauer Diffusor</t>
  </si>
  <si>
    <t>Устройство (Сильфон) для активного дренажа с баллоном 250 см3 и трубками, стерильное Фребор</t>
  </si>
  <si>
    <t>Комплект ремней для фиксации пациента КОС, лайт</t>
  </si>
  <si>
    <t>Штука</t>
  </si>
  <si>
    <t>Упаковка</t>
  </si>
  <si>
    <t>32.99.11.120</t>
  </si>
  <si>
    <t>22.29.29.190</t>
  </si>
  <si>
    <t>17.12.14.142</t>
  </si>
  <si>
    <t>Коммерческое предложение
№ 165
от 31.08.2026</t>
  </si>
  <si>
    <t>на поставку медицинских расходных материалов и изделий для нужд ФГБУ «НМИЦ пульмонологии» ФМБА России</t>
  </si>
  <si>
    <t>Коммерческое предложение
№ б/н
от 03.09.2026</t>
  </si>
  <si>
    <t>Коммерческое предложение
№ 121
от 03.09.2026</t>
  </si>
  <si>
    <t>Дата подготовки обоснования НМЦК: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</si>
</sst>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2F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tabSelected="1" zoomScale="70" zoomScaleNormal="70" workbookViewId="0">
      <selection activeCell="AB13" sqref="AB13"/>
    </sheetView>
  </sheetViews>
  <sheetFormatPr defaultRowHeight="15" x14ac:dyDescent="0.25"/>
  <cols>
    <col min="1" max="1" width="4.5703125" customWidth="1"/>
    <col min="2" max="2" width="32.710937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x14ac:dyDescent="0.25">
      <c r="A3" s="15" t="s">
        <v>43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9" t="s">
        <v>16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18" t="s">
        <v>12</v>
      </c>
    </row>
    <row r="6" spans="1:19" ht="30" customHeight="1" x14ac:dyDescent="0.25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23" t="s">
        <v>7</v>
      </c>
      <c r="G6" s="24"/>
      <c r="H6" s="24"/>
      <c r="I6" s="24"/>
      <c r="J6" s="24"/>
      <c r="K6" s="25"/>
      <c r="L6" s="18" t="s">
        <v>17</v>
      </c>
      <c r="M6" s="18" t="s">
        <v>8</v>
      </c>
      <c r="N6" s="18" t="s">
        <v>18</v>
      </c>
      <c r="O6" s="21" t="s">
        <v>11</v>
      </c>
      <c r="P6" s="22"/>
      <c r="Q6" s="18" t="s">
        <v>19</v>
      </c>
      <c r="R6" s="18" t="s">
        <v>20</v>
      </c>
      <c r="S6" s="19"/>
    </row>
    <row r="7" spans="1:19" ht="45" customHeight="1" x14ac:dyDescent="0.25">
      <c r="A7" s="19"/>
      <c r="B7" s="19"/>
      <c r="C7" s="19"/>
      <c r="D7" s="19"/>
      <c r="E7" s="19"/>
      <c r="F7" s="32" t="s">
        <v>42</v>
      </c>
      <c r="G7" s="33"/>
      <c r="H7" s="32" t="s">
        <v>45</v>
      </c>
      <c r="I7" s="33"/>
      <c r="J7" s="32" t="s">
        <v>44</v>
      </c>
      <c r="K7" s="33"/>
      <c r="L7" s="19"/>
      <c r="M7" s="19"/>
      <c r="N7" s="19"/>
      <c r="O7" s="18" t="s">
        <v>9</v>
      </c>
      <c r="P7" s="18" t="s">
        <v>10</v>
      </c>
      <c r="Q7" s="19"/>
      <c r="R7" s="19"/>
      <c r="S7" s="19"/>
    </row>
    <row r="8" spans="1:19" ht="30" customHeight="1" x14ac:dyDescent="0.25">
      <c r="A8" s="20"/>
      <c r="B8" s="20"/>
      <c r="C8" s="20"/>
      <c r="D8" s="20"/>
      <c r="E8" s="20"/>
      <c r="F8" s="9" t="s">
        <v>5</v>
      </c>
      <c r="G8" s="9" t="s">
        <v>6</v>
      </c>
      <c r="H8" s="9" t="s">
        <v>5</v>
      </c>
      <c r="I8" s="9" t="s">
        <v>6</v>
      </c>
      <c r="J8" s="5" t="s">
        <v>5</v>
      </c>
      <c r="K8" s="5" t="s">
        <v>6</v>
      </c>
      <c r="L8" s="20"/>
      <c r="M8" s="20"/>
      <c r="N8" s="20"/>
      <c r="O8" s="20"/>
      <c r="P8" s="20"/>
      <c r="Q8" s="20"/>
      <c r="R8" s="20"/>
      <c r="S8" s="20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10">
        <v>6</v>
      </c>
      <c r="G9" s="10">
        <v>7</v>
      </c>
      <c r="H9" s="10">
        <v>8</v>
      </c>
      <c r="I9" s="10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42.75" customHeight="1" x14ac:dyDescent="0.25">
      <c r="A10" s="1">
        <v>1</v>
      </c>
      <c r="B10" s="11" t="s">
        <v>25</v>
      </c>
      <c r="C10" s="9" t="s">
        <v>24</v>
      </c>
      <c r="D10" s="12" t="s">
        <v>37</v>
      </c>
      <c r="E10" s="12">
        <v>2000</v>
      </c>
      <c r="F10" s="7">
        <v>3</v>
      </c>
      <c r="G10" s="7">
        <v>0</v>
      </c>
      <c r="H10" s="7">
        <v>5</v>
      </c>
      <c r="I10" s="7">
        <v>0</v>
      </c>
      <c r="J10" s="7">
        <v>4.5</v>
      </c>
      <c r="K10" s="7">
        <v>0</v>
      </c>
      <c r="L10" s="3">
        <f>AVERAGE(F10,H10,J10)</f>
        <v>4.17</v>
      </c>
      <c r="M10" s="7">
        <v>0</v>
      </c>
      <c r="N10" s="3">
        <f>AVERAGE(F10,H10,J10)+AVERAGE(G10,I10,K10)</f>
        <v>4.17</v>
      </c>
      <c r="O10" s="3">
        <f>STDEV(F10,H10,J10)</f>
        <v>1.04</v>
      </c>
      <c r="P10" s="3">
        <f>O10/L10*100</f>
        <v>24.94</v>
      </c>
      <c r="Q10" s="3">
        <f>MIN(F10+G10,H10+I10,J10+K10)</f>
        <v>3</v>
      </c>
      <c r="R10" s="3">
        <f>Q10*E10</f>
        <v>6000</v>
      </c>
      <c r="S10" s="8" t="s">
        <v>13</v>
      </c>
    </row>
    <row r="11" spans="1:19" ht="42.75" customHeight="1" x14ac:dyDescent="0.25">
      <c r="A11" s="1">
        <v>2</v>
      </c>
      <c r="B11" s="11" t="s">
        <v>26</v>
      </c>
      <c r="C11" s="9" t="s">
        <v>39</v>
      </c>
      <c r="D11" s="12" t="s">
        <v>38</v>
      </c>
      <c r="E11" s="12">
        <v>20</v>
      </c>
      <c r="F11" s="7">
        <v>1150</v>
      </c>
      <c r="G11" s="7">
        <v>0</v>
      </c>
      <c r="H11" s="7">
        <v>1320</v>
      </c>
      <c r="I11" s="7">
        <v>0</v>
      </c>
      <c r="J11" s="7">
        <v>1210</v>
      </c>
      <c r="K11" s="7">
        <v>0</v>
      </c>
      <c r="L11" s="3">
        <f>AVERAGE(F11,H11,J11)</f>
        <v>1226.67</v>
      </c>
      <c r="M11" s="7">
        <v>0</v>
      </c>
      <c r="N11" s="3">
        <f>AVERAGE(F11,H11,J11)+AVERAGE(G11,I11,K11)</f>
        <v>1226.67</v>
      </c>
      <c r="O11" s="3">
        <f>STDEV(F11,H11,J11)</f>
        <v>86.22</v>
      </c>
      <c r="P11" s="3">
        <f t="shared" ref="P11:P21" si="0">O11/L11*100</f>
        <v>7.03</v>
      </c>
      <c r="Q11" s="3">
        <f>MIN(F11+G11,H11+I11,J11+K11)</f>
        <v>1150</v>
      </c>
      <c r="R11" s="3">
        <f>Q11*E11</f>
        <v>23000</v>
      </c>
      <c r="S11" s="8" t="s">
        <v>13</v>
      </c>
    </row>
    <row r="12" spans="1:19" ht="42.75" customHeight="1" x14ac:dyDescent="0.25">
      <c r="A12" s="1">
        <v>3</v>
      </c>
      <c r="B12" s="11" t="s">
        <v>27</v>
      </c>
      <c r="C12" s="9" t="s">
        <v>40</v>
      </c>
      <c r="D12" s="12" t="s">
        <v>37</v>
      </c>
      <c r="E12" s="12">
        <v>1730</v>
      </c>
      <c r="F12" s="7">
        <v>40</v>
      </c>
      <c r="G12" s="7">
        <v>0</v>
      </c>
      <c r="H12" s="7">
        <v>55</v>
      </c>
      <c r="I12" s="7">
        <v>0</v>
      </c>
      <c r="J12" s="7">
        <v>46</v>
      </c>
      <c r="K12" s="7">
        <v>0</v>
      </c>
      <c r="L12" s="3">
        <f>AVERAGE(F12,H12,J12)</f>
        <v>47</v>
      </c>
      <c r="M12" s="7">
        <v>0</v>
      </c>
      <c r="N12" s="3">
        <f>AVERAGE(F12,H12,J12)+AVERAGE(G12,I12,K12)</f>
        <v>47</v>
      </c>
      <c r="O12" s="3">
        <f>STDEV(F12,H12,J12)</f>
        <v>7.55</v>
      </c>
      <c r="P12" s="3">
        <f t="shared" si="0"/>
        <v>16.059999999999999</v>
      </c>
      <c r="Q12" s="3">
        <f>MIN(F12+G12,H12+I12,J12+K12)</f>
        <v>40</v>
      </c>
      <c r="R12" s="3">
        <f>Q12*E12</f>
        <v>69200</v>
      </c>
      <c r="S12" s="8" t="s">
        <v>13</v>
      </c>
    </row>
    <row r="13" spans="1:19" ht="42.75" customHeight="1" x14ac:dyDescent="0.25">
      <c r="A13" s="1">
        <v>4</v>
      </c>
      <c r="B13" s="11" t="s">
        <v>28</v>
      </c>
      <c r="C13" s="9" t="s">
        <v>23</v>
      </c>
      <c r="D13" s="12" t="s">
        <v>38</v>
      </c>
      <c r="E13" s="12">
        <v>44</v>
      </c>
      <c r="F13" s="7">
        <v>1500</v>
      </c>
      <c r="G13" s="7">
        <v>0</v>
      </c>
      <c r="H13" s="7">
        <v>1750</v>
      </c>
      <c r="I13" s="7">
        <v>0</v>
      </c>
      <c r="J13" s="7">
        <v>1750</v>
      </c>
      <c r="K13" s="7">
        <v>0</v>
      </c>
      <c r="L13" s="3">
        <f>AVERAGE(F13,H13,J13)</f>
        <v>1666.67</v>
      </c>
      <c r="M13" s="7">
        <v>0</v>
      </c>
      <c r="N13" s="3">
        <f>AVERAGE(F13,H13,J13)+AVERAGE(G13,I13,K13)</f>
        <v>1666.67</v>
      </c>
      <c r="O13" s="3">
        <f>STDEV(F13,H13,J13)</f>
        <v>144.34</v>
      </c>
      <c r="P13" s="3">
        <f t="shared" si="0"/>
        <v>8.66</v>
      </c>
      <c r="Q13" s="3">
        <f>MIN(F13+G13,H13+I13,J13+K13)</f>
        <v>1500</v>
      </c>
      <c r="R13" s="3">
        <f>Q13*E13</f>
        <v>66000</v>
      </c>
      <c r="S13" s="8" t="s">
        <v>13</v>
      </c>
    </row>
    <row r="14" spans="1:19" ht="42.75" customHeight="1" x14ac:dyDescent="0.25">
      <c r="A14" s="1">
        <v>5</v>
      </c>
      <c r="B14" s="11" t="s">
        <v>29</v>
      </c>
      <c r="C14" s="9" t="s">
        <v>23</v>
      </c>
      <c r="D14" s="12" t="s">
        <v>38</v>
      </c>
      <c r="E14" s="12">
        <v>60</v>
      </c>
      <c r="F14" s="7">
        <v>2750</v>
      </c>
      <c r="G14" s="7">
        <v>0</v>
      </c>
      <c r="H14" s="7">
        <v>4500</v>
      </c>
      <c r="I14" s="7">
        <v>0</v>
      </c>
      <c r="J14" s="7">
        <v>3250</v>
      </c>
      <c r="K14" s="7">
        <v>0</v>
      </c>
      <c r="L14" s="3">
        <f>AVERAGE(F14,H14,J14)</f>
        <v>3500</v>
      </c>
      <c r="M14" s="7">
        <v>0</v>
      </c>
      <c r="N14" s="3">
        <f>AVERAGE(F14,H14,J14)+AVERAGE(G14,I14,K14)</f>
        <v>3500</v>
      </c>
      <c r="O14" s="3">
        <f>STDEV(F14,H14,J14)</f>
        <v>901.39</v>
      </c>
      <c r="P14" s="3">
        <f t="shared" si="0"/>
        <v>25.75</v>
      </c>
      <c r="Q14" s="3">
        <f>MIN(F14+G14,H14+I14,J14+K14)</f>
        <v>2750</v>
      </c>
      <c r="R14" s="3">
        <f>Q14*E14</f>
        <v>165000</v>
      </c>
      <c r="S14" s="8" t="s">
        <v>13</v>
      </c>
    </row>
    <row r="15" spans="1:19" ht="42.75" customHeight="1" x14ac:dyDescent="0.25">
      <c r="A15" s="1">
        <v>6</v>
      </c>
      <c r="B15" s="14" t="s">
        <v>30</v>
      </c>
      <c r="C15" s="9" t="s">
        <v>23</v>
      </c>
      <c r="D15" s="12" t="s">
        <v>37</v>
      </c>
      <c r="E15" s="12">
        <v>36</v>
      </c>
      <c r="F15" s="7">
        <v>1030</v>
      </c>
      <c r="G15" s="7">
        <v>0</v>
      </c>
      <c r="H15" s="7">
        <v>1089</v>
      </c>
      <c r="I15" s="7">
        <v>0</v>
      </c>
      <c r="J15" s="7">
        <v>1163</v>
      </c>
      <c r="K15" s="7">
        <v>0</v>
      </c>
      <c r="L15" s="3">
        <f>AVERAGE(F15,H15,J15)</f>
        <v>1094</v>
      </c>
      <c r="M15" s="7">
        <v>0</v>
      </c>
      <c r="N15" s="3">
        <f>AVERAGE(F15,H15,J15)+AVERAGE(G15,I15,K15)</f>
        <v>1094</v>
      </c>
      <c r="O15" s="3">
        <f>STDEV(F15,H15,J15)</f>
        <v>66.64</v>
      </c>
      <c r="P15" s="3">
        <f t="shared" si="0"/>
        <v>6.09</v>
      </c>
      <c r="Q15" s="3">
        <f>MIN(F15+G15,H15+I15,J15+K15)</f>
        <v>1030</v>
      </c>
      <c r="R15" s="3">
        <f>Q15*E15</f>
        <v>37080</v>
      </c>
      <c r="S15" s="8" t="s">
        <v>13</v>
      </c>
    </row>
    <row r="16" spans="1:19" ht="42.75" customHeight="1" x14ac:dyDescent="0.25">
      <c r="A16" s="1">
        <v>7</v>
      </c>
      <c r="B16" s="14" t="s">
        <v>31</v>
      </c>
      <c r="C16" s="9" t="s">
        <v>41</v>
      </c>
      <c r="D16" s="12" t="s">
        <v>38</v>
      </c>
      <c r="E16" s="12">
        <v>70</v>
      </c>
      <c r="F16" s="7">
        <v>720</v>
      </c>
      <c r="G16" s="7">
        <v>0</v>
      </c>
      <c r="H16" s="7">
        <v>790</v>
      </c>
      <c r="I16" s="7">
        <v>0</v>
      </c>
      <c r="J16" s="7">
        <v>745</v>
      </c>
      <c r="K16" s="7">
        <v>0</v>
      </c>
      <c r="L16" s="3">
        <f>AVERAGE(F16,H16,J16)</f>
        <v>751.67</v>
      </c>
      <c r="M16" s="7">
        <v>0</v>
      </c>
      <c r="N16" s="3">
        <f>AVERAGE(F16,H16,J16)+AVERAGE(G16,I16,K16)</f>
        <v>751.67</v>
      </c>
      <c r="O16" s="3">
        <f>STDEV(F16,H16,J16)</f>
        <v>35.47</v>
      </c>
      <c r="P16" s="3">
        <f t="shared" si="0"/>
        <v>4.72</v>
      </c>
      <c r="Q16" s="3">
        <f>MIN(F16+G16,H16+I16,J16+K16)</f>
        <v>720</v>
      </c>
      <c r="R16" s="3">
        <f>Q16*E16</f>
        <v>50400</v>
      </c>
      <c r="S16" s="8" t="s">
        <v>13</v>
      </c>
    </row>
    <row r="17" spans="1:19" ht="42.75" customHeight="1" x14ac:dyDescent="0.25">
      <c r="A17" s="1">
        <v>8</v>
      </c>
      <c r="B17" s="14" t="s">
        <v>32</v>
      </c>
      <c r="C17" s="9" t="s">
        <v>22</v>
      </c>
      <c r="D17" s="12" t="s">
        <v>37</v>
      </c>
      <c r="E17" s="12">
        <v>20</v>
      </c>
      <c r="F17" s="7">
        <v>699</v>
      </c>
      <c r="G17" s="7">
        <v>0</v>
      </c>
      <c r="H17" s="7">
        <v>708</v>
      </c>
      <c r="I17" s="7">
        <v>0</v>
      </c>
      <c r="J17" s="7">
        <v>720</v>
      </c>
      <c r="K17" s="7">
        <v>0</v>
      </c>
      <c r="L17" s="3">
        <f>AVERAGE(F17,H17,J17)</f>
        <v>709</v>
      </c>
      <c r="M17" s="7">
        <v>0</v>
      </c>
      <c r="N17" s="3">
        <f>AVERAGE(F17,H17,J17)+AVERAGE(G17,I17,K17)</f>
        <v>709</v>
      </c>
      <c r="O17" s="3">
        <f>STDEV(F17,H17,J17)</f>
        <v>10.54</v>
      </c>
      <c r="P17" s="3">
        <f t="shared" si="0"/>
        <v>1.49</v>
      </c>
      <c r="Q17" s="3">
        <f>MIN(F17+G17,H17+I17,J17+K17)</f>
        <v>699</v>
      </c>
      <c r="R17" s="3">
        <f>Q17*E17</f>
        <v>13980</v>
      </c>
      <c r="S17" s="8" t="s">
        <v>13</v>
      </c>
    </row>
    <row r="18" spans="1:19" ht="42.75" customHeight="1" x14ac:dyDescent="0.25">
      <c r="A18" s="1">
        <v>9</v>
      </c>
      <c r="B18" s="14" t="s">
        <v>33</v>
      </c>
      <c r="C18" s="9" t="s">
        <v>22</v>
      </c>
      <c r="D18" s="12" t="s">
        <v>37</v>
      </c>
      <c r="E18" s="12">
        <v>100</v>
      </c>
      <c r="F18" s="7">
        <v>195</v>
      </c>
      <c r="G18" s="7">
        <v>0</v>
      </c>
      <c r="H18" s="7">
        <v>211</v>
      </c>
      <c r="I18" s="7">
        <v>0</v>
      </c>
      <c r="J18" s="7">
        <v>200</v>
      </c>
      <c r="K18" s="7">
        <v>0</v>
      </c>
      <c r="L18" s="3">
        <f>AVERAGE(F18,H18,J18)</f>
        <v>202</v>
      </c>
      <c r="M18" s="7">
        <v>0</v>
      </c>
      <c r="N18" s="3">
        <f>AVERAGE(F18,H18,J18)+AVERAGE(G18,I18,K18)</f>
        <v>202</v>
      </c>
      <c r="O18" s="3">
        <f>STDEV(F18,H18,J18)</f>
        <v>8.19</v>
      </c>
      <c r="P18" s="3">
        <f t="shared" si="0"/>
        <v>4.05</v>
      </c>
      <c r="Q18" s="3">
        <f>MIN(F18+G18,H18+I18,J18+K18)</f>
        <v>195</v>
      </c>
      <c r="R18" s="3">
        <f>Q18*E18</f>
        <v>19500</v>
      </c>
      <c r="S18" s="8" t="s">
        <v>13</v>
      </c>
    </row>
    <row r="19" spans="1:19" ht="42.75" customHeight="1" x14ac:dyDescent="0.25">
      <c r="A19" s="1">
        <v>10</v>
      </c>
      <c r="B19" s="14" t="s">
        <v>34</v>
      </c>
      <c r="C19" s="9" t="s">
        <v>22</v>
      </c>
      <c r="D19" s="12" t="s">
        <v>37</v>
      </c>
      <c r="E19" s="12">
        <v>20</v>
      </c>
      <c r="F19" s="7">
        <v>550</v>
      </c>
      <c r="G19" s="7">
        <v>0</v>
      </c>
      <c r="H19" s="7">
        <v>594</v>
      </c>
      <c r="I19" s="7">
        <v>0</v>
      </c>
      <c r="J19" s="7">
        <v>590</v>
      </c>
      <c r="K19" s="7">
        <v>0</v>
      </c>
      <c r="L19" s="3">
        <f>AVERAGE(F19,H19,J19)</f>
        <v>578</v>
      </c>
      <c r="M19" s="7">
        <v>0</v>
      </c>
      <c r="N19" s="3">
        <f>AVERAGE(F19,H19,J19)+AVERAGE(G19,I19,K19)</f>
        <v>578</v>
      </c>
      <c r="O19" s="3">
        <f>STDEV(F19,H19,J19)</f>
        <v>24.33</v>
      </c>
      <c r="P19" s="3">
        <f t="shared" si="0"/>
        <v>4.21</v>
      </c>
      <c r="Q19" s="3">
        <f>MIN(F19+G19,H19+I19,J19+K19)</f>
        <v>550</v>
      </c>
      <c r="R19" s="3">
        <f>Q19*E19</f>
        <v>11000</v>
      </c>
      <c r="S19" s="8" t="s">
        <v>13</v>
      </c>
    </row>
    <row r="20" spans="1:19" ht="42.75" customHeight="1" x14ac:dyDescent="0.25">
      <c r="A20" s="1">
        <v>11</v>
      </c>
      <c r="B20" s="14" t="s">
        <v>35</v>
      </c>
      <c r="C20" s="9" t="s">
        <v>24</v>
      </c>
      <c r="D20" s="12" t="s">
        <v>37</v>
      </c>
      <c r="E20" s="12">
        <v>200</v>
      </c>
      <c r="F20" s="7">
        <v>499</v>
      </c>
      <c r="G20" s="7">
        <v>0</v>
      </c>
      <c r="H20" s="7">
        <v>515</v>
      </c>
      <c r="I20" s="7">
        <v>0</v>
      </c>
      <c r="J20" s="7">
        <v>516</v>
      </c>
      <c r="K20" s="7">
        <v>0</v>
      </c>
      <c r="L20" s="3">
        <f>AVERAGE(F20,H20,J20)</f>
        <v>510</v>
      </c>
      <c r="M20" s="7">
        <v>0</v>
      </c>
      <c r="N20" s="3">
        <f>AVERAGE(F20,H20,J20)+AVERAGE(G20,I20,K20)</f>
        <v>510</v>
      </c>
      <c r="O20" s="3">
        <f>STDEV(F20,H20,J20)</f>
        <v>9.5399999999999991</v>
      </c>
      <c r="P20" s="3">
        <f t="shared" si="0"/>
        <v>1.87</v>
      </c>
      <c r="Q20" s="3">
        <f>MIN(F20+G20,H20+I20,J20+K20)</f>
        <v>499</v>
      </c>
      <c r="R20" s="3">
        <f>Q20*E20</f>
        <v>99800</v>
      </c>
      <c r="S20" s="8" t="s">
        <v>13</v>
      </c>
    </row>
    <row r="21" spans="1:19" ht="42.75" customHeight="1" x14ac:dyDescent="0.25">
      <c r="A21" s="1">
        <v>12</v>
      </c>
      <c r="B21" s="14" t="s">
        <v>36</v>
      </c>
      <c r="C21" s="9" t="s">
        <v>23</v>
      </c>
      <c r="D21" s="12" t="s">
        <v>37</v>
      </c>
      <c r="E21" s="12">
        <v>1</v>
      </c>
      <c r="F21" s="7">
        <v>12300</v>
      </c>
      <c r="G21" s="7">
        <v>0</v>
      </c>
      <c r="H21" s="7">
        <v>10200</v>
      </c>
      <c r="I21" s="7">
        <v>0</v>
      </c>
      <c r="J21" s="7">
        <v>10110</v>
      </c>
      <c r="K21" s="7">
        <v>0</v>
      </c>
      <c r="L21" s="3">
        <f>AVERAGE(F21,H21,J21)</f>
        <v>10870</v>
      </c>
      <c r="M21" s="7">
        <v>0</v>
      </c>
      <c r="N21" s="3">
        <f>AVERAGE(F21,H21,J21)+AVERAGE(G21,I21,K21)</f>
        <v>10870</v>
      </c>
      <c r="O21" s="3">
        <f>STDEV(F21,H21,J21)</f>
        <v>1239.23</v>
      </c>
      <c r="P21" s="3">
        <f t="shared" si="0"/>
        <v>11.4</v>
      </c>
      <c r="Q21" s="3">
        <f>MIN(F21+G21,H21+I21,J21+K21)</f>
        <v>10110</v>
      </c>
      <c r="R21" s="3">
        <f>Q21*E21</f>
        <v>10110</v>
      </c>
      <c r="S21" s="8" t="s">
        <v>13</v>
      </c>
    </row>
    <row r="22" spans="1:19" x14ac:dyDescent="0.25">
      <c r="A22" s="26" t="s">
        <v>14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8"/>
      <c r="R22" s="34">
        <f>SUM(R10:R21)</f>
        <v>571070</v>
      </c>
      <c r="S22" s="4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5">
      <c r="A24" s="4" t="s">
        <v>46</v>
      </c>
      <c r="B24" s="4"/>
      <c r="C24" s="1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4" t="s">
        <v>21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</sheetData>
  <mergeCells count="22">
    <mergeCell ref="A22:Q22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2026-09-03T12:22:08Z</dcterms:modified>
</cp:coreProperties>
</file>