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415-1\shared docs\44-ФЗ\_2026 год\Единственный поставщик\1 Березка\Готовые питательные среды (Таня)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definedNames>
    <definedName name="_xlnm._FilterDatabase" localSheetId="0" hidden="1">'Расчет цены'!$A$4:$O$23</definedName>
    <definedName name="_xlnm.Print_Area" localSheetId="0">'Расчет цены'!$A$1:$O$26</definedName>
  </definedNames>
  <calcPr calcId="152511"/>
</workbook>
</file>

<file path=xl/calcChain.xml><?xml version="1.0" encoding="utf-8"?>
<calcChain xmlns="http://schemas.openxmlformats.org/spreadsheetml/2006/main">
  <c r="J14" i="2" l="1"/>
  <c r="K14" i="2" s="1"/>
  <c r="L14" i="2" s="1"/>
  <c r="M14" i="2"/>
  <c r="O14" i="2"/>
  <c r="O21" i="2" l="1"/>
  <c r="M21" i="2"/>
  <c r="J21" i="2"/>
  <c r="K21" i="2" s="1"/>
  <c r="L21" i="2" s="1"/>
  <c r="O20" i="2"/>
  <c r="M20" i="2"/>
  <c r="J20" i="2"/>
  <c r="K20" i="2" s="1"/>
  <c r="L20" i="2" s="1"/>
  <c r="O19" i="2"/>
  <c r="M19" i="2"/>
  <c r="J19" i="2"/>
  <c r="K19" i="2" s="1"/>
  <c r="L19" i="2" s="1"/>
  <c r="O18" i="2"/>
  <c r="M18" i="2"/>
  <c r="J18" i="2"/>
  <c r="K18" i="2" s="1"/>
  <c r="L18" i="2" s="1"/>
  <c r="O17" i="2"/>
  <c r="M17" i="2"/>
  <c r="J17" i="2"/>
  <c r="K17" i="2" s="1"/>
  <c r="L17" i="2" s="1"/>
  <c r="O16" i="2"/>
  <c r="M16" i="2"/>
  <c r="J16" i="2"/>
  <c r="K16" i="2" s="1"/>
  <c r="L16" i="2" s="1"/>
  <c r="O15" i="2"/>
  <c r="M15" i="2"/>
  <c r="J15" i="2"/>
  <c r="K15" i="2" s="1"/>
  <c r="L15" i="2" s="1"/>
  <c r="O13" i="2"/>
  <c r="M13" i="2"/>
  <c r="J13" i="2"/>
  <c r="K13" i="2" s="1"/>
  <c r="L13" i="2" s="1"/>
  <c r="O12" i="2"/>
  <c r="M12" i="2"/>
  <c r="J12" i="2"/>
  <c r="K12" i="2" s="1"/>
  <c r="L12" i="2" s="1"/>
  <c r="O11" i="2"/>
  <c r="M11" i="2"/>
  <c r="J11" i="2"/>
  <c r="K11" i="2" s="1"/>
  <c r="L11" i="2" s="1"/>
  <c r="O10" i="2"/>
  <c r="M10" i="2"/>
  <c r="J10" i="2"/>
  <c r="K10" i="2" s="1"/>
  <c r="L10" i="2" s="1"/>
  <c r="O9" i="2"/>
  <c r="M9" i="2"/>
  <c r="J9" i="2"/>
  <c r="K9" i="2" s="1"/>
  <c r="L9" i="2" s="1"/>
  <c r="O8" i="2"/>
  <c r="M8" i="2"/>
  <c r="J8" i="2"/>
  <c r="K8" i="2" s="1"/>
  <c r="L8" i="2" s="1"/>
  <c r="O7" i="2"/>
  <c r="M7" i="2"/>
  <c r="J7" i="2"/>
  <c r="K7" i="2" s="1"/>
  <c r="L7" i="2" s="1"/>
  <c r="O6" i="2"/>
  <c r="M6" i="2"/>
  <c r="J6" i="2"/>
  <c r="K6" i="2" s="1"/>
  <c r="L6" i="2" s="1"/>
  <c r="O5" i="2"/>
  <c r="M5" i="2"/>
  <c r="J5" i="2"/>
  <c r="K5" i="2" s="1"/>
  <c r="L5" i="2" s="1"/>
  <c r="O22" i="2" l="1"/>
</calcChain>
</file>

<file path=xl/sharedStrings.xml><?xml version="1.0" encoding="utf-8"?>
<sst xmlns="http://schemas.openxmlformats.org/spreadsheetml/2006/main" count="75" uniqueCount="46">
  <si>
    <t>№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</si>
  <si>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</si>
  <si>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</si>
  <si>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</si>
  <si>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</si>
  <si>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Метод сопоставимых рыночных цен (анализа рынка)</t>
  </si>
  <si>
    <t>Ценовая информация (руб./ед.изм.)</t>
  </si>
  <si>
    <t xml:space="preserve">Дата составления: </t>
  </si>
  <si>
    <t>Минимальное значение за ед. изм., выбранное заказчиком (руб.)</t>
  </si>
  <si>
    <t xml:space="preserve"> </t>
  </si>
  <si>
    <r>
      <t xml:space="preserve">Коэффициент вариации цен V (%)  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</si>
  <si>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Ед. изм.</t>
  </si>
  <si>
    <t>ОБОСНОВАНИЕ НАЧАЛЬНОЙ (МАКСИМАЛЬНОЙ) ЦЕНЫ КОНТРАКТА</t>
  </si>
  <si>
    <t>Используемый метод определения:</t>
  </si>
  <si>
    <t>Однородность совокупности значений выявленных цен, используемых в расчете</t>
  </si>
  <si>
    <t>Наименование предмета контракта</t>
  </si>
  <si>
    <t xml:space="preserve">В результате проведенного расчета Н(М)ЦК (Д), ЦКЕП составила:       </t>
  </si>
  <si>
    <r>
      <rPr>
        <b/>
        <sz val="10"/>
        <color indexed="8"/>
        <rFont val="Times New Roman"/>
        <family val="1"/>
        <charset val="204"/>
      </rPr>
      <t>Расчет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</si>
  <si>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Сумма (руб.)</t>
  </si>
  <si>
    <t xml:space="preserve">Цена Контракта/Договора определена как минимальное значение из коммерческих предложений, руководствуясь принципом эффективности использования бюджетных средств (ст. 34, ч. 2 ст. 72 Бюджетного кодекса РФ).  Источниками информации для определения ЦК являются коммерческие (ценовые) предложения. </t>
  </si>
  <si>
    <t>Шт</t>
  </si>
  <si>
    <t>Источник № 1
(от 13.07.2026 №89)</t>
  </si>
  <si>
    <t>Источник №2
(от 13.07.2026 №1523)</t>
  </si>
  <si>
    <t>Источник № 3
(от 13.07.2026 №156)</t>
  </si>
  <si>
    <t>20.59.52.140-00000213</t>
  </si>
  <si>
    <t>ОКПД2/КТРУ</t>
  </si>
  <si>
    <t>20.59.52.140-00000256</t>
  </si>
  <si>
    <t>20.59.52.140</t>
  </si>
  <si>
    <t>20.59.52.140-00000398</t>
  </si>
  <si>
    <t>20.59.52.140-00000031</t>
  </si>
  <si>
    <t xml:space="preserve">20.59.52.140-00000210 </t>
  </si>
  <si>
    <t>20.59.52.140-00000138</t>
  </si>
  <si>
    <t>20.59.52.140-00000111</t>
  </si>
  <si>
    <t>20.59.52.140-00000296</t>
  </si>
  <si>
    <t>Агар дифференциальная/селективная питательная среда ИВД</t>
  </si>
  <si>
    <t>Набор реагентов: питательные среды элективные (избирательные). Агар Чапека-Докса (для грибов) гранулированная (Czapek Dox Agar)</t>
  </si>
  <si>
    <t>Набор реагентов: питательные среды элективные (избирательные). 90. Бульон Чапека-Докса (для грибов) (Czapek Dox Broth)</t>
  </si>
  <si>
    <t>Картофельно-декстрозовый агар для культивирования грибов питательная среда ИВД</t>
  </si>
  <si>
    <t>Агар Шедлера для анаэробов питательная среда ИВД</t>
  </si>
  <si>
    <t>Колумбийский агар питательная среда ИВД, не содержит крови</t>
  </si>
  <si>
    <t>Агар для Enterobacteriaceae питательная среда ИВД</t>
  </si>
  <si>
    <t>Бульон с тиогликолятом питательная среда ИВД</t>
  </si>
  <si>
    <t>Сухие питательные среды общего назначения для микробиологии и молекулярной биологии. Бульон печеночный (Liver Broth)</t>
  </si>
  <si>
    <t>Сухие питательные среды общего назначения для микробиологии и молекулярной биологии. Агар для клостридий усиленный (Reinforced Clostridial Agar), CondaLab</t>
  </si>
  <si>
    <t>Компоненты и добавки к сухим питательным средам для микробиологии. Экстракт мясной (Beef Extract), Condalab</t>
  </si>
  <si>
    <t xml:space="preserve">Агар Сабуро с декстрозой для культивирования грибов питательная среда ИВД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</si>
</sst>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"/>
      <family val="2"/>
      <charset val="1"/>
    </font>
    <font>
      <b/>
      <i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2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6" fillId="0" borderId="0" xfId="0" applyFont="1"/>
    <xf numFmtId="165" fontId="11" fillId="2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" fontId="12" fillId="2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top" wrapText="1"/>
      <protection locked="0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876298</xdr:rowOff>
    </xdr:from>
    <xdr:to>
      <xdr:col>10</xdr:col>
      <xdr:colOff>1019175</xdr:colOff>
      <xdr:row>3</xdr:row>
      <xdr:rowOff>1257299</xdr:rowOff>
    </xdr:to>
    <xdr:pic>
      <xdr:nvPicPr>
        <xdr:cNvPr id="2102" name="Picture 2">
          <a:extLst>
            <a:ext uri="{FF2B5EF4-FFF2-40B4-BE49-F238E27FC236}">
              <a16:creationId xmlns=""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419348"/>
          <a:ext cx="1000125" cy="381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2</xdr:row>
      <xdr:rowOff>2705100</xdr:rowOff>
    </xdr:from>
    <xdr:to>
      <xdr:col>13</xdr:col>
      <xdr:colOff>0</xdr:colOff>
      <xdr:row>2</xdr:row>
      <xdr:rowOff>3019425</xdr:rowOff>
    </xdr:to>
    <xdr:pic>
      <xdr:nvPicPr>
        <xdr:cNvPr id="2103" name="Picture 5">
          <a:extLst>
            <a:ext uri="{FF2B5EF4-FFF2-40B4-BE49-F238E27FC236}">
              <a16:creationId xmlns="" xmlns:a16="http://schemas.microsoft.com/office/drawing/2014/main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4448175"/>
          <a:ext cx="13239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3</xdr:row>
      <xdr:rowOff>942975</xdr:rowOff>
    </xdr:from>
    <xdr:to>
      <xdr:col>12</xdr:col>
      <xdr:colOff>0</xdr:colOff>
      <xdr:row>3</xdr:row>
      <xdr:rowOff>1238250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4575" y="2486025"/>
          <a:ext cx="10382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133350</xdr:colOff>
      <xdr:row>2</xdr:row>
      <xdr:rowOff>2381250</xdr:rowOff>
    </xdr:from>
    <xdr:to>
      <xdr:col>12</xdr:col>
      <xdr:colOff>285750</xdr:colOff>
      <xdr:row>2</xdr:row>
      <xdr:rowOff>2609850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4124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view="pageBreakPreview" topLeftCell="A4" zoomScale="112" zoomScaleNormal="100" zoomScaleSheetLayoutView="112" workbookViewId="0">
      <selection activeCell="C5" sqref="C5"/>
    </sheetView>
  </sheetViews>
  <sheetFormatPr defaultRowHeight="12.75" x14ac:dyDescent="0.2"/>
  <cols>
    <col min="1" max="1" width="5.28515625" style="2" customWidth="1"/>
    <col min="2" max="2" width="30" style="2" customWidth="1"/>
    <col min="3" max="3" width="20.42578125" style="2" customWidth="1"/>
    <col min="4" max="4" width="9.42578125" style="2" customWidth="1"/>
    <col min="5" max="5" width="10" style="2" customWidth="1"/>
    <col min="6" max="7" width="14.28515625" style="2" customWidth="1"/>
    <col min="8" max="8" width="15.140625" style="2" customWidth="1"/>
    <col min="9" max="9" width="9.140625" style="2"/>
    <col min="10" max="10" width="15.5703125" style="2" customWidth="1"/>
    <col min="11" max="11" width="15.42578125" style="2" customWidth="1"/>
    <col min="12" max="12" width="15.85546875" style="2" customWidth="1"/>
    <col min="13" max="13" width="20" style="2" customWidth="1"/>
    <col min="14" max="14" width="16" style="2" customWidth="1"/>
    <col min="15" max="15" width="14.28515625" style="2" customWidth="1"/>
    <col min="16" max="16384" width="9.140625" style="2"/>
  </cols>
  <sheetData>
    <row r="1" spans="1:15" s="1" customFormat="1" ht="48.75" customHeight="1" x14ac:dyDescent="0.3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" customFormat="1" ht="24" customHeight="1" x14ac:dyDescent="0.3">
      <c r="A2" s="10"/>
      <c r="B2" s="10" t="s">
        <v>13</v>
      </c>
      <c r="C2" s="12"/>
      <c r="D2" s="39" t="s">
        <v>5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ht="48.75" customHeight="1" x14ac:dyDescent="0.2">
      <c r="A3" s="35" t="s">
        <v>0</v>
      </c>
      <c r="B3" s="35" t="s">
        <v>15</v>
      </c>
      <c r="C3" s="36" t="s">
        <v>25</v>
      </c>
      <c r="D3" s="35" t="s">
        <v>11</v>
      </c>
      <c r="E3" s="35" t="s">
        <v>1</v>
      </c>
      <c r="F3" s="37" t="s">
        <v>6</v>
      </c>
      <c r="G3" s="37"/>
      <c r="H3" s="37"/>
      <c r="I3" s="37" t="s">
        <v>4</v>
      </c>
      <c r="J3" s="38" t="s">
        <v>14</v>
      </c>
      <c r="K3" s="38"/>
      <c r="L3" s="38"/>
      <c r="M3" s="45" t="s">
        <v>17</v>
      </c>
      <c r="N3" s="42" t="s">
        <v>8</v>
      </c>
      <c r="O3" s="42" t="s">
        <v>18</v>
      </c>
    </row>
    <row r="4" spans="1:15" ht="99.75" customHeight="1" x14ac:dyDescent="0.2">
      <c r="A4" s="36"/>
      <c r="B4" s="36"/>
      <c r="C4" s="54"/>
      <c r="D4" s="36"/>
      <c r="E4" s="36"/>
      <c r="F4" s="13" t="s">
        <v>21</v>
      </c>
      <c r="G4" s="13" t="s">
        <v>22</v>
      </c>
      <c r="H4" s="13" t="s">
        <v>23</v>
      </c>
      <c r="I4" s="42"/>
      <c r="J4" s="13" t="s">
        <v>3</v>
      </c>
      <c r="K4" s="13" t="s">
        <v>2</v>
      </c>
      <c r="L4" s="11" t="s">
        <v>10</v>
      </c>
      <c r="M4" s="46"/>
      <c r="N4" s="47"/>
      <c r="O4" s="47"/>
    </row>
    <row r="5" spans="1:15" ht="45.75" customHeight="1" x14ac:dyDescent="0.2">
      <c r="A5" s="34">
        <v>1</v>
      </c>
      <c r="B5" s="57" t="s">
        <v>34</v>
      </c>
      <c r="C5" s="55" t="s">
        <v>24</v>
      </c>
      <c r="D5" s="15" t="s">
        <v>20</v>
      </c>
      <c r="E5" s="15">
        <v>1</v>
      </c>
      <c r="F5" s="17">
        <v>11430</v>
      </c>
      <c r="G5" s="18">
        <v>10555</v>
      </c>
      <c r="H5" s="17">
        <v>11030</v>
      </c>
      <c r="I5" s="19">
        <v>1</v>
      </c>
      <c r="J5" s="19">
        <f t="shared" ref="J5:J21" si="0">AVERAGE(F5:H5)</f>
        <v>11005</v>
      </c>
      <c r="K5" s="20">
        <f t="shared" ref="K5:K21" si="1">SQRT(((SUM((POWER(H5-J5,2)),(POWER(G5-J5,2)),(POWER(F5-J5,2)))/(COLUMNS(F5:H5)-1))))</f>
        <v>438.03538669838082</v>
      </c>
      <c r="L5" s="21">
        <f t="shared" ref="L5:L21" si="2">K5/J5*100</f>
        <v>3.9803306378771537</v>
      </c>
      <c r="M5" s="19">
        <f t="shared" ref="M5:M21" si="3">((E5/3)*(SUM(F5:H5)))</f>
        <v>11005</v>
      </c>
      <c r="N5" s="18">
        <v>10555</v>
      </c>
      <c r="O5" s="20">
        <f t="shared" ref="O5:O21" si="4">N5*E5</f>
        <v>10555</v>
      </c>
    </row>
    <row r="6" spans="1:15" ht="45.75" customHeight="1" x14ac:dyDescent="0.2">
      <c r="A6" s="34">
        <v>2</v>
      </c>
      <c r="B6" s="57" t="s">
        <v>34</v>
      </c>
      <c r="C6" s="55" t="s">
        <v>26</v>
      </c>
      <c r="D6" s="15" t="s">
        <v>20</v>
      </c>
      <c r="E6" s="15">
        <v>4</v>
      </c>
      <c r="F6" s="17">
        <v>5570</v>
      </c>
      <c r="G6" s="18">
        <v>5130</v>
      </c>
      <c r="H6" s="17">
        <v>5387</v>
      </c>
      <c r="I6" s="19">
        <v>1</v>
      </c>
      <c r="J6" s="19">
        <f t="shared" si="0"/>
        <v>5362.333333333333</v>
      </c>
      <c r="K6" s="20">
        <f t="shared" si="1"/>
        <v>221.03468807708288</v>
      </c>
      <c r="L6" s="22">
        <f t="shared" si="2"/>
        <v>4.1219870966075014</v>
      </c>
      <c r="M6" s="19">
        <f t="shared" si="3"/>
        <v>21449.333333333332</v>
      </c>
      <c r="N6" s="18">
        <v>5130</v>
      </c>
      <c r="O6" s="20">
        <f t="shared" si="4"/>
        <v>20520</v>
      </c>
    </row>
    <row r="7" spans="1:15" ht="54.75" customHeight="1" x14ac:dyDescent="0.2">
      <c r="A7" s="34">
        <v>3</v>
      </c>
      <c r="B7" s="57" t="s">
        <v>35</v>
      </c>
      <c r="C7" s="55" t="s">
        <v>27</v>
      </c>
      <c r="D7" s="15" t="s">
        <v>20</v>
      </c>
      <c r="E7" s="15">
        <v>1</v>
      </c>
      <c r="F7" s="17">
        <v>9590</v>
      </c>
      <c r="G7" s="18">
        <v>8829</v>
      </c>
      <c r="H7" s="17">
        <v>9182</v>
      </c>
      <c r="I7" s="19">
        <v>1</v>
      </c>
      <c r="J7" s="19">
        <f t="shared" si="0"/>
        <v>9200.3333333333339</v>
      </c>
      <c r="K7" s="20">
        <f t="shared" si="1"/>
        <v>380.83110867329799</v>
      </c>
      <c r="L7" s="22">
        <f t="shared" si="2"/>
        <v>4.1393185972243538</v>
      </c>
      <c r="M7" s="19">
        <f t="shared" si="3"/>
        <v>9200.3333333333321</v>
      </c>
      <c r="N7" s="18">
        <v>8829</v>
      </c>
      <c r="O7" s="20">
        <f t="shared" si="4"/>
        <v>8829</v>
      </c>
    </row>
    <row r="8" spans="1:15" ht="58.5" customHeight="1" x14ac:dyDescent="0.2">
      <c r="A8" s="34">
        <v>4</v>
      </c>
      <c r="B8" s="57" t="s">
        <v>36</v>
      </c>
      <c r="C8" s="56" t="s">
        <v>27</v>
      </c>
      <c r="D8" s="15" t="s">
        <v>20</v>
      </c>
      <c r="E8" s="15">
        <v>1</v>
      </c>
      <c r="F8" s="17">
        <v>8615</v>
      </c>
      <c r="G8" s="18">
        <v>7934</v>
      </c>
      <c r="H8" s="17">
        <v>8251</v>
      </c>
      <c r="I8" s="19">
        <v>1</v>
      </c>
      <c r="J8" s="19">
        <f t="shared" si="0"/>
        <v>8266.6666666666661</v>
      </c>
      <c r="K8" s="20">
        <f t="shared" si="1"/>
        <v>340.77020605289619</v>
      </c>
      <c r="L8" s="22">
        <f t="shared" si="2"/>
        <v>4.1222202345108414</v>
      </c>
      <c r="M8" s="19">
        <f t="shared" si="3"/>
        <v>8266.6666666666661</v>
      </c>
      <c r="N8" s="18">
        <v>7934</v>
      </c>
      <c r="O8" s="20">
        <f t="shared" si="4"/>
        <v>7934</v>
      </c>
    </row>
    <row r="9" spans="1:15" ht="58.5" customHeight="1" x14ac:dyDescent="0.2">
      <c r="A9" s="34">
        <v>5</v>
      </c>
      <c r="B9" s="57" t="s">
        <v>37</v>
      </c>
      <c r="C9" s="56" t="s">
        <v>28</v>
      </c>
      <c r="D9" s="15" t="s">
        <v>20</v>
      </c>
      <c r="E9" s="15">
        <v>1</v>
      </c>
      <c r="F9" s="17">
        <v>7685</v>
      </c>
      <c r="G9" s="18">
        <v>7096</v>
      </c>
      <c r="H9" s="17">
        <v>7415</v>
      </c>
      <c r="I9" s="19">
        <v>1</v>
      </c>
      <c r="J9" s="19">
        <f t="shared" si="0"/>
        <v>7398.666666666667</v>
      </c>
      <c r="K9" s="20">
        <f t="shared" si="1"/>
        <v>294.83950436353223</v>
      </c>
      <c r="L9" s="22">
        <f t="shared" si="2"/>
        <v>3.9850356509758362</v>
      </c>
      <c r="M9" s="19">
        <f t="shared" si="3"/>
        <v>7398.6666666666661</v>
      </c>
      <c r="N9" s="18">
        <v>7096</v>
      </c>
      <c r="O9" s="20">
        <f t="shared" si="4"/>
        <v>7096</v>
      </c>
    </row>
    <row r="10" spans="1:15" ht="65.25" customHeight="1" x14ac:dyDescent="0.2">
      <c r="A10" s="34">
        <v>6</v>
      </c>
      <c r="B10" s="57" t="s">
        <v>43</v>
      </c>
      <c r="C10" s="56" t="s">
        <v>27</v>
      </c>
      <c r="D10" s="15" t="s">
        <v>20</v>
      </c>
      <c r="E10" s="15">
        <v>2</v>
      </c>
      <c r="F10" s="17">
        <v>10400</v>
      </c>
      <c r="G10" s="18">
        <v>9604</v>
      </c>
      <c r="H10" s="17">
        <v>10036</v>
      </c>
      <c r="I10" s="19">
        <v>1</v>
      </c>
      <c r="J10" s="19">
        <f t="shared" si="0"/>
        <v>10013.333333333334</v>
      </c>
      <c r="K10" s="20">
        <f t="shared" si="1"/>
        <v>398.48379306231931</v>
      </c>
      <c r="L10" s="22">
        <f t="shared" si="2"/>
        <v>3.9795318881057189</v>
      </c>
      <c r="M10" s="19">
        <f t="shared" si="3"/>
        <v>20026.666666666664</v>
      </c>
      <c r="N10" s="18">
        <v>9604</v>
      </c>
      <c r="O10" s="20">
        <f t="shared" si="4"/>
        <v>19208</v>
      </c>
    </row>
    <row r="11" spans="1:15" ht="49.5" customHeight="1" x14ac:dyDescent="0.2">
      <c r="A11" s="34">
        <v>7</v>
      </c>
      <c r="B11" s="57" t="s">
        <v>34</v>
      </c>
      <c r="C11" s="56" t="s">
        <v>24</v>
      </c>
      <c r="D11" s="15" t="s">
        <v>20</v>
      </c>
      <c r="E11" s="15">
        <v>1</v>
      </c>
      <c r="F11" s="17">
        <v>3155</v>
      </c>
      <c r="G11" s="18">
        <v>2907</v>
      </c>
      <c r="H11" s="17">
        <v>3052</v>
      </c>
      <c r="I11" s="19">
        <v>1</v>
      </c>
      <c r="J11" s="19">
        <f t="shared" si="0"/>
        <v>3038</v>
      </c>
      <c r="K11" s="20">
        <f t="shared" si="1"/>
        <v>124.59133196173801</v>
      </c>
      <c r="L11" s="22">
        <f t="shared" si="2"/>
        <v>4.1010971679308099</v>
      </c>
      <c r="M11" s="19">
        <f t="shared" si="3"/>
        <v>3038</v>
      </c>
      <c r="N11" s="18">
        <v>2907</v>
      </c>
      <c r="O11" s="20">
        <f t="shared" si="4"/>
        <v>2907</v>
      </c>
    </row>
    <row r="12" spans="1:15" ht="58.5" customHeight="1" x14ac:dyDescent="0.2">
      <c r="A12" s="34">
        <v>8</v>
      </c>
      <c r="B12" s="57" t="s">
        <v>44</v>
      </c>
      <c r="C12" s="56" t="s">
        <v>27</v>
      </c>
      <c r="D12" s="15" t="s">
        <v>20</v>
      </c>
      <c r="E12" s="15">
        <v>1</v>
      </c>
      <c r="F12" s="17">
        <v>10415</v>
      </c>
      <c r="G12" s="18">
        <v>9617</v>
      </c>
      <c r="H12" s="17">
        <v>10050</v>
      </c>
      <c r="I12" s="19">
        <v>1</v>
      </c>
      <c r="J12" s="19">
        <f t="shared" si="0"/>
        <v>10027.333333333334</v>
      </c>
      <c r="K12" s="20">
        <f t="shared" si="1"/>
        <v>399.48258201495258</v>
      </c>
      <c r="L12" s="22">
        <f t="shared" si="2"/>
        <v>3.9839363940059096</v>
      </c>
      <c r="M12" s="19">
        <f t="shared" si="3"/>
        <v>10027.333333333332</v>
      </c>
      <c r="N12" s="18">
        <v>9617</v>
      </c>
      <c r="O12" s="20">
        <f t="shared" si="4"/>
        <v>9617</v>
      </c>
    </row>
    <row r="13" spans="1:15" ht="43.5" customHeight="1" x14ac:dyDescent="0.2">
      <c r="A13" s="34">
        <v>9</v>
      </c>
      <c r="B13" s="57" t="s">
        <v>38</v>
      </c>
      <c r="C13" s="56" t="s">
        <v>29</v>
      </c>
      <c r="D13" s="15" t="s">
        <v>20</v>
      </c>
      <c r="E13" s="15">
        <v>1</v>
      </c>
      <c r="F13" s="17">
        <v>10715</v>
      </c>
      <c r="G13" s="18">
        <v>9896</v>
      </c>
      <c r="H13" s="17">
        <v>10341</v>
      </c>
      <c r="I13" s="19">
        <v>1</v>
      </c>
      <c r="J13" s="19">
        <f t="shared" si="0"/>
        <v>10317.333333333334</v>
      </c>
      <c r="K13" s="20">
        <f t="shared" si="1"/>
        <v>410.01260143236249</v>
      </c>
      <c r="L13" s="22">
        <f t="shared" si="2"/>
        <v>3.9740172017869195</v>
      </c>
      <c r="M13" s="19">
        <f t="shared" si="3"/>
        <v>10317.333333333332</v>
      </c>
      <c r="N13" s="18">
        <v>9896</v>
      </c>
      <c r="O13" s="20">
        <f t="shared" si="4"/>
        <v>9896</v>
      </c>
    </row>
    <row r="14" spans="1:15" ht="38.25" customHeight="1" x14ac:dyDescent="0.2">
      <c r="A14" s="34">
        <v>10</v>
      </c>
      <c r="B14" s="57" t="s">
        <v>39</v>
      </c>
      <c r="C14" s="56" t="s">
        <v>30</v>
      </c>
      <c r="D14" s="15" t="s">
        <v>20</v>
      </c>
      <c r="E14" s="15">
        <v>1</v>
      </c>
      <c r="F14" s="17">
        <v>9785</v>
      </c>
      <c r="G14" s="18">
        <v>9034</v>
      </c>
      <c r="H14" s="17">
        <v>9441</v>
      </c>
      <c r="I14" s="19">
        <v>1</v>
      </c>
      <c r="J14" s="19">
        <f t="shared" ref="J14" si="5">AVERAGE(F14:H14)</f>
        <v>9420</v>
      </c>
      <c r="K14" s="20">
        <f t="shared" ref="K14" si="6">SQRT(((SUM((POWER(H14-J14,2)),(POWER(G14-J14,2)),(POWER(F14-J14,2)))/(COLUMNS(F14:H14)-1))))</f>
        <v>375.94015481190621</v>
      </c>
      <c r="L14" s="22">
        <f t="shared" ref="L14" si="7">K14/J14*100</f>
        <v>3.9908721317612126</v>
      </c>
      <c r="M14" s="19">
        <f t="shared" ref="M14" si="8">((E14/3)*(SUM(F14:H14)))</f>
        <v>9420</v>
      </c>
      <c r="N14" s="18">
        <v>9034</v>
      </c>
      <c r="O14" s="20">
        <f t="shared" ref="O14" si="9">N14*E14</f>
        <v>9034</v>
      </c>
    </row>
    <row r="15" spans="1:15" ht="43.5" customHeight="1" x14ac:dyDescent="0.2">
      <c r="A15" s="34">
        <v>11</v>
      </c>
      <c r="B15" s="57" t="s">
        <v>40</v>
      </c>
      <c r="C15" s="56" t="s">
        <v>31</v>
      </c>
      <c r="D15" s="15" t="s">
        <v>20</v>
      </c>
      <c r="E15" s="15">
        <v>2</v>
      </c>
      <c r="F15" s="17">
        <v>2350</v>
      </c>
      <c r="G15" s="18">
        <v>2166</v>
      </c>
      <c r="H15" s="17">
        <v>2274</v>
      </c>
      <c r="I15" s="19">
        <v>1</v>
      </c>
      <c r="J15" s="19">
        <f t="shared" si="0"/>
        <v>2263.3333333333335</v>
      </c>
      <c r="K15" s="20">
        <f t="shared" si="1"/>
        <v>92.46260505379098</v>
      </c>
      <c r="L15" s="22">
        <f t="shared" si="2"/>
        <v>4.0852402821998961</v>
      </c>
      <c r="M15" s="19">
        <f t="shared" si="3"/>
        <v>4526.6666666666661</v>
      </c>
      <c r="N15" s="18">
        <v>2166</v>
      </c>
      <c r="O15" s="20">
        <f t="shared" si="4"/>
        <v>4332</v>
      </c>
    </row>
    <row r="16" spans="1:15" ht="38.25" customHeight="1" x14ac:dyDescent="0.2">
      <c r="A16" s="34">
        <v>12</v>
      </c>
      <c r="B16" s="57" t="s">
        <v>34</v>
      </c>
      <c r="C16" s="56" t="s">
        <v>24</v>
      </c>
      <c r="D16" s="15" t="s">
        <v>20</v>
      </c>
      <c r="E16" s="15">
        <v>1</v>
      </c>
      <c r="F16" s="17">
        <v>5625</v>
      </c>
      <c r="G16" s="18">
        <v>5195</v>
      </c>
      <c r="H16" s="17">
        <v>5429</v>
      </c>
      <c r="I16" s="19">
        <v>1</v>
      </c>
      <c r="J16" s="19">
        <f t="shared" si="0"/>
        <v>5416.333333333333</v>
      </c>
      <c r="K16" s="20">
        <f t="shared" si="1"/>
        <v>215.27966307418203</v>
      </c>
      <c r="L16" s="22">
        <f t="shared" si="2"/>
        <v>3.9746383729616968</v>
      </c>
      <c r="M16" s="19">
        <f t="shared" si="3"/>
        <v>5416.333333333333</v>
      </c>
      <c r="N16" s="18">
        <v>5195</v>
      </c>
      <c r="O16" s="20">
        <f t="shared" si="4"/>
        <v>5195</v>
      </c>
    </row>
    <row r="17" spans="1:15" ht="47.25" customHeight="1" x14ac:dyDescent="0.2">
      <c r="A17" s="34">
        <v>13</v>
      </c>
      <c r="B17" s="57" t="s">
        <v>34</v>
      </c>
      <c r="C17" s="56" t="s">
        <v>24</v>
      </c>
      <c r="D17" s="15" t="s">
        <v>20</v>
      </c>
      <c r="E17" s="15">
        <v>2</v>
      </c>
      <c r="F17" s="17">
        <v>6770</v>
      </c>
      <c r="G17" s="18">
        <v>6236</v>
      </c>
      <c r="H17" s="17">
        <v>6548</v>
      </c>
      <c r="I17" s="19">
        <v>1</v>
      </c>
      <c r="J17" s="19">
        <f t="shared" si="0"/>
        <v>6518</v>
      </c>
      <c r="K17" s="20">
        <f t="shared" si="1"/>
        <v>268.26106687329786</v>
      </c>
      <c r="L17" s="22">
        <f t="shared" si="2"/>
        <v>4.1156960244445822</v>
      </c>
      <c r="M17" s="19">
        <f t="shared" si="3"/>
        <v>13036</v>
      </c>
      <c r="N17" s="18">
        <v>6236</v>
      </c>
      <c r="O17" s="20">
        <f t="shared" si="4"/>
        <v>12472</v>
      </c>
    </row>
    <row r="18" spans="1:15" ht="48" customHeight="1" x14ac:dyDescent="0.2">
      <c r="A18" s="34">
        <v>14</v>
      </c>
      <c r="B18" s="57" t="s">
        <v>41</v>
      </c>
      <c r="C18" s="56" t="s">
        <v>32</v>
      </c>
      <c r="D18" s="15" t="s">
        <v>20</v>
      </c>
      <c r="E18" s="15">
        <v>2</v>
      </c>
      <c r="F18" s="17">
        <v>8125</v>
      </c>
      <c r="G18" s="18">
        <v>7501</v>
      </c>
      <c r="H18" s="17">
        <v>7839</v>
      </c>
      <c r="I18" s="19">
        <v>1</v>
      </c>
      <c r="J18" s="19">
        <f t="shared" si="0"/>
        <v>7821.666666666667</v>
      </c>
      <c r="K18" s="20">
        <f t="shared" si="1"/>
        <v>312.36090237629503</v>
      </c>
      <c r="L18" s="22">
        <f t="shared" si="2"/>
        <v>3.9935338040864479</v>
      </c>
      <c r="M18" s="19">
        <f t="shared" si="3"/>
        <v>15643.333333333332</v>
      </c>
      <c r="N18" s="18">
        <v>7501</v>
      </c>
      <c r="O18" s="20">
        <f t="shared" si="4"/>
        <v>15002</v>
      </c>
    </row>
    <row r="19" spans="1:15" ht="56.25" customHeight="1" x14ac:dyDescent="0.2">
      <c r="A19" s="34">
        <v>15</v>
      </c>
      <c r="B19" s="57" t="s">
        <v>45</v>
      </c>
      <c r="C19" s="56" t="s">
        <v>33</v>
      </c>
      <c r="D19" s="15" t="s">
        <v>20</v>
      </c>
      <c r="E19" s="15">
        <v>2</v>
      </c>
      <c r="F19" s="17">
        <v>6945</v>
      </c>
      <c r="G19" s="18">
        <v>6411</v>
      </c>
      <c r="H19" s="17">
        <v>6700</v>
      </c>
      <c r="I19" s="19">
        <v>1</v>
      </c>
      <c r="J19" s="19">
        <f t="shared" si="0"/>
        <v>6685.333333333333</v>
      </c>
      <c r="K19" s="20">
        <f t="shared" si="1"/>
        <v>267.30195160779004</v>
      </c>
      <c r="L19" s="22">
        <f t="shared" si="2"/>
        <v>3.9983339390874062</v>
      </c>
      <c r="M19" s="19">
        <f t="shared" si="3"/>
        <v>13370.666666666666</v>
      </c>
      <c r="N19" s="18">
        <v>6411</v>
      </c>
      <c r="O19" s="20">
        <f t="shared" si="4"/>
        <v>12822</v>
      </c>
    </row>
    <row r="20" spans="1:15" ht="46.5" customHeight="1" x14ac:dyDescent="0.2">
      <c r="A20" s="34">
        <v>16</v>
      </c>
      <c r="B20" s="57" t="s">
        <v>34</v>
      </c>
      <c r="C20" s="56" t="s">
        <v>24</v>
      </c>
      <c r="D20" s="15" t="s">
        <v>20</v>
      </c>
      <c r="E20" s="15">
        <v>2</v>
      </c>
      <c r="F20" s="17">
        <v>7425</v>
      </c>
      <c r="G20" s="18">
        <v>6855</v>
      </c>
      <c r="H20" s="17">
        <v>7163</v>
      </c>
      <c r="I20" s="19">
        <v>1</v>
      </c>
      <c r="J20" s="19">
        <f t="shared" si="0"/>
        <v>7147.666666666667</v>
      </c>
      <c r="K20" s="20">
        <f t="shared" si="1"/>
        <v>285.30918900963098</v>
      </c>
      <c r="L20" s="22">
        <f t="shared" si="2"/>
        <v>3.9916409412344027</v>
      </c>
      <c r="M20" s="19">
        <f t="shared" si="3"/>
        <v>14295.333333333332</v>
      </c>
      <c r="N20" s="18">
        <v>6855</v>
      </c>
      <c r="O20" s="20">
        <f t="shared" si="4"/>
        <v>13710</v>
      </c>
    </row>
    <row r="21" spans="1:15" ht="59.25" customHeight="1" x14ac:dyDescent="0.2">
      <c r="A21" s="34">
        <v>17</v>
      </c>
      <c r="B21" s="57" t="s">
        <v>42</v>
      </c>
      <c r="C21" s="56" t="s">
        <v>27</v>
      </c>
      <c r="D21" s="15" t="s">
        <v>20</v>
      </c>
      <c r="E21" s="15">
        <v>1</v>
      </c>
      <c r="F21" s="17">
        <v>12515</v>
      </c>
      <c r="G21" s="18">
        <v>11556</v>
      </c>
      <c r="H21" s="17">
        <v>12076</v>
      </c>
      <c r="I21" s="19">
        <v>1</v>
      </c>
      <c r="J21" s="19">
        <f t="shared" si="0"/>
        <v>12049</v>
      </c>
      <c r="K21" s="20">
        <f t="shared" si="1"/>
        <v>480.06978659357435</v>
      </c>
      <c r="L21" s="22">
        <f t="shared" si="2"/>
        <v>3.9843122798039206</v>
      </c>
      <c r="M21" s="19">
        <f t="shared" si="3"/>
        <v>12049</v>
      </c>
      <c r="N21" s="18">
        <v>11556</v>
      </c>
      <c r="O21" s="20">
        <f t="shared" si="4"/>
        <v>11556</v>
      </c>
    </row>
    <row r="22" spans="1:15" ht="25.5" customHeight="1" x14ac:dyDescent="0.2">
      <c r="A22" s="50" t="s">
        <v>16</v>
      </c>
      <c r="B22" s="51"/>
      <c r="C22" s="51"/>
      <c r="D22" s="51"/>
      <c r="E22" s="51"/>
      <c r="F22" s="51"/>
      <c r="G22" s="51"/>
      <c r="H22" s="51"/>
      <c r="I22" s="51"/>
      <c r="J22" s="23"/>
      <c r="K22" s="24"/>
      <c r="L22" s="24"/>
      <c r="M22" s="25"/>
      <c r="N22" s="26"/>
      <c r="O22" s="27">
        <f>SUM(O5:O21)</f>
        <v>180685</v>
      </c>
    </row>
    <row r="23" spans="1:15" ht="34.5" customHeight="1" x14ac:dyDescent="0.2">
      <c r="A23" s="28"/>
      <c r="B23" s="43" t="s">
        <v>19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5" ht="21.75" customHeight="1" x14ac:dyDescent="0.2">
      <c r="A24" s="29"/>
      <c r="B24" s="30" t="s">
        <v>7</v>
      </c>
      <c r="C24" s="30"/>
      <c r="D24" s="52">
        <v>46231</v>
      </c>
      <c r="E24" s="53"/>
      <c r="F24" s="53"/>
      <c r="G24" s="31"/>
      <c r="H24" s="32"/>
      <c r="I24" s="33"/>
      <c r="J24" s="33"/>
      <c r="K24" s="33"/>
      <c r="L24" s="33"/>
      <c r="M24" s="33"/>
      <c r="N24" s="33"/>
      <c r="O24" s="33"/>
    </row>
    <row r="25" spans="1:15" ht="21.75" hidden="1" customHeight="1" x14ac:dyDescent="0.25">
      <c r="A25" s="49" t="s">
        <v>9</v>
      </c>
      <c r="B25" s="49"/>
      <c r="C25" s="49"/>
      <c r="D25" s="49"/>
      <c r="E25" s="14"/>
      <c r="F25" s="7"/>
      <c r="G25" s="6"/>
      <c r="H25" s="7"/>
      <c r="I25" s="8"/>
      <c r="J25" s="8"/>
      <c r="K25" s="8"/>
      <c r="L25" s="8"/>
      <c r="M25" s="8"/>
      <c r="N25" s="8"/>
      <c r="O25" s="8"/>
    </row>
    <row r="26" spans="1:15" ht="21.75" customHeight="1" x14ac:dyDescent="0.25">
      <c r="A26" s="14"/>
      <c r="B26" s="9"/>
      <c r="C26" s="9"/>
      <c r="D26" s="48"/>
      <c r="E26" s="48"/>
      <c r="F26" s="48"/>
      <c r="G26" s="44"/>
      <c r="H26" s="44"/>
      <c r="I26" s="16"/>
      <c r="J26" s="16"/>
      <c r="K26" s="16"/>
      <c r="L26" s="16"/>
      <c r="M26" s="16"/>
      <c r="N26" s="16"/>
      <c r="O26" s="16"/>
    </row>
    <row r="27" spans="1:15" ht="46.5" customHeight="1" x14ac:dyDescent="0.2"/>
    <row r="28" spans="1:15" ht="36" customHeight="1" x14ac:dyDescent="0.2"/>
    <row r="29" spans="1:15" ht="36" customHeight="1" x14ac:dyDescent="0.2"/>
    <row r="30" spans="1:15" ht="36" customHeight="1" x14ac:dyDescent="0.2"/>
    <row r="31" spans="1:15" ht="36" customHeight="1" x14ac:dyDescent="0.2"/>
    <row r="32" spans="1:15" ht="55.5" customHeight="1" x14ac:dyDescent="0.2"/>
    <row r="33" spans="1:15" ht="36" customHeight="1" x14ac:dyDescent="0.2"/>
    <row r="34" spans="1:15" ht="36" customHeight="1" x14ac:dyDescent="0.2"/>
    <row r="35" spans="1:15" ht="52.5" customHeight="1" x14ac:dyDescent="0.2"/>
    <row r="36" spans="1:15" ht="51" customHeight="1" x14ac:dyDescent="0.2"/>
    <row r="37" spans="1:15" s="3" customFormat="1" ht="32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s="3" customFormat="1" ht="52.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customHeight="1" x14ac:dyDescent="0.2"/>
    <row r="40" spans="1:15" s="4" customFormat="1" ht="14.2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s="4" customFormat="1" ht="14.2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s="4" customFormat="1" ht="32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s="5" customFormat="1" ht="2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s="4" customFormat="1" ht="14.2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</sheetData>
  <autoFilter ref="A4:O23"/>
  <mergeCells count="19">
    <mergeCell ref="B23:O23"/>
    <mergeCell ref="G26:H26"/>
    <mergeCell ref="M3:M4"/>
    <mergeCell ref="N3:N4"/>
    <mergeCell ref="O3:O4"/>
    <mergeCell ref="D26:F26"/>
    <mergeCell ref="A25:D25"/>
    <mergeCell ref="A22:I22"/>
    <mergeCell ref="D24:F24"/>
    <mergeCell ref="C3:C4"/>
    <mergeCell ref="A1:O1"/>
    <mergeCell ref="A3:A4"/>
    <mergeCell ref="B3:B4"/>
    <mergeCell ref="D3:D4"/>
    <mergeCell ref="E3:E4"/>
    <mergeCell ref="F3:H3"/>
    <mergeCell ref="J3:L3"/>
    <mergeCell ref="D2:O2"/>
    <mergeCell ref="I3:I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" sqref="G1:G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1</cp:lastModifiedBy>
  <cp:lastPrinted>2026-07-28T13:45:07Z</cp:lastPrinted>
  <dcterms:created xsi:type="dcterms:W3CDTF">2014-01-15T18:15:09Z</dcterms:created>
  <dcterms:modified xsi:type="dcterms:W3CDTF">2026-07-29T13:44:21Z</dcterms:modified>
</cp:coreProperties>
</file>