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9"/>
  <c r="M11" s="1"/>
  <c r="N11" s="1"/>
  <c r="O11" s="1"/>
  <c r="L12"/>
  <c r="M12" s="1"/>
  <c r="N12" s="1"/>
  <c r="O12" s="1"/>
  <c r="L13"/>
  <c r="M13" s="1"/>
  <c r="N13" s="1"/>
  <c r="O13" s="1"/>
  <c r="L14"/>
  <c r="M14" s="1"/>
  <c r="N14" s="1"/>
  <c r="O14" s="1"/>
  <c r="L15"/>
  <c r="M15" s="1"/>
  <c r="N15" s="1"/>
  <c r="O15" s="1"/>
  <c r="L16"/>
  <c r="M16" s="1"/>
  <c r="N16" s="1"/>
  <c r="O16" s="1"/>
  <c r="J16"/>
  <c r="I16"/>
  <c r="J15"/>
  <c r="I15"/>
  <c r="J14"/>
  <c r="I14"/>
  <c r="J13"/>
  <c r="I13"/>
  <c r="J12"/>
  <c r="I12"/>
  <c r="K12" s="1"/>
  <c r="J11"/>
  <c r="I11"/>
  <c r="K15" l="1"/>
  <c r="K11"/>
  <c r="K13"/>
  <c r="K14"/>
  <c r="K16"/>
  <c r="O17"/>
  <c r="I19" s="1"/>
</calcChain>
</file>

<file path=xl/sharedStrings.xml><?xml version="1.0" encoding="utf-8"?>
<sst xmlns="http://schemas.openxmlformats.org/spreadsheetml/2006/main" count="43" uniqueCount="38">
  <si>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</si>
  <si>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</si>
  <si>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</si>
  <si>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</si>
  <si>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</si>
  <si>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</si>
  <si>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</si>
  <si>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</si>
  <si>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</si>
  <si>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</si>
  <si>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</si>
  <si>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</si>
  <si>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</si>
  <si>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</si>
  <si>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</si>
  <si>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</si>
  <si>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</si>
  <si>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</si>
  <si>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</si>
  <si>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</si>
  <si>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</si>
  <si>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</si>
  <si>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</si>
  <si>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</si>
  <si>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</si>
  <si>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В результате проведенного расчета НМЦК составила: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</si>
  <si>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</si>
  <si>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</si>
  <si>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</si>
  <si>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Исполнитель: </t>
  </si>
  <si>
    <t xml:space="preserve">Дата подготовки обоснования </t>
  </si>
  <si>
    <t>ремень помпы 14*10*887</t>
  </si>
  <si>
    <t>шт</t>
  </si>
  <si>
    <t>отключатель массы 24в</t>
  </si>
  <si>
    <t>реле стартера 24в</t>
  </si>
  <si>
    <t>стартер УАЗа редукторный 12в</t>
  </si>
  <si>
    <t>подшипник ГАЗ картера моста передний опорный</t>
  </si>
  <si>
    <t>герметик фиксатор резьбы 10мл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</si>
</sst>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2" fontId="13" fillId="2" borderId="1" xfId="0" applyNumberFormat="1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topLeftCell="A5" workbookViewId="0">
      <selection activeCell="B14" sqref="B14"/>
    </sheetView>
  </sheetViews>
  <sheetFormatPr defaultRowHeight="13.2"/>
  <cols>
    <col min="1" max="1" width="4.6640625" style="1" customWidth="1"/>
    <col min="2" max="2" width="28.44140625" style="1" customWidth="1"/>
    <col min="3" max="3" width="6.77734375" style="1" customWidth="1"/>
    <col min="4" max="4" width="6.109375" style="1" customWidth="1"/>
    <col min="5" max="5" width="12.88671875" style="1" customWidth="1"/>
    <col min="6" max="6" width="11.6640625" style="1" customWidth="1"/>
    <col min="7" max="7" width="11.5546875" style="1" customWidth="1"/>
    <col min="8" max="8" width="7.33203125" style="1" customWidth="1"/>
    <col min="9" max="9" width="15.777343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3" width="13.88671875" style="1" customWidth="1"/>
    <col min="14" max="14" width="13" style="1" customWidth="1"/>
    <col min="15" max="15" width="12.5546875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42"/>
      <c r="N2" s="42"/>
      <c r="O2" s="42"/>
    </row>
    <row r="3" spans="1:15" ht="15.6">
      <c r="A3" s="43" t="s">
        <v>19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15.6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>
      <c r="A5" s="44" t="s">
        <v>11</v>
      </c>
      <c r="B5" s="44"/>
      <c r="C5" s="44"/>
      <c r="D5" s="44"/>
      <c r="E5" s="44"/>
      <c r="F5" s="44"/>
      <c r="G5" s="45" t="s">
        <v>20</v>
      </c>
      <c r="H5" s="45"/>
      <c r="I5" s="45"/>
      <c r="J5" s="45"/>
      <c r="K5" s="45"/>
      <c r="L5" s="45"/>
      <c r="M5" s="45"/>
      <c r="N5" s="45"/>
      <c r="O5" s="45"/>
    </row>
    <row r="6" spans="1:15">
      <c r="A6" s="44" t="s">
        <v>22</v>
      </c>
      <c r="B6" s="44"/>
      <c r="C6" s="44"/>
      <c r="D6" s="44"/>
      <c r="E6" s="44"/>
      <c r="F6" s="44"/>
      <c r="G6" s="45" t="s">
        <v>21</v>
      </c>
      <c r="H6" s="45"/>
      <c r="I6" s="45"/>
      <c r="J6" s="45"/>
      <c r="K6" s="45"/>
      <c r="L6" s="45"/>
      <c r="M6" s="45"/>
      <c r="N6" s="45"/>
      <c r="O6" s="45"/>
    </row>
    <row r="7" spans="1:15">
      <c r="A7" s="44" t="s">
        <v>23</v>
      </c>
      <c r="B7" s="44"/>
      <c r="C7" s="44"/>
      <c r="D7" s="44"/>
      <c r="E7" s="44"/>
      <c r="F7" s="44"/>
      <c r="G7" s="45" t="s">
        <v>24</v>
      </c>
      <c r="H7" s="45"/>
      <c r="I7" s="45"/>
      <c r="J7" s="45"/>
      <c r="K7" s="45"/>
      <c r="L7" s="45"/>
      <c r="M7" s="45"/>
      <c r="N7" s="45"/>
      <c r="O7" s="45"/>
    </row>
    <row r="8" spans="1:15" ht="19.8" customHeight="1">
      <c r="A8" s="50" t="s">
        <v>13</v>
      </c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1"/>
    </row>
    <row r="9" spans="1:15" ht="39.6" customHeight="1">
      <c r="A9" s="53" t="s">
        <v>1</v>
      </c>
      <c r="B9" s="53" t="s">
        <v>10</v>
      </c>
      <c r="C9" s="55" t="s">
        <v>2</v>
      </c>
      <c r="D9" s="57" t="s">
        <v>0</v>
      </c>
      <c r="E9" s="59" t="s">
        <v>12</v>
      </c>
      <c r="F9" s="59"/>
      <c r="G9" s="59"/>
      <c r="H9" s="59"/>
      <c r="I9" s="60" t="s">
        <v>14</v>
      </c>
      <c r="J9" s="60"/>
      <c r="K9" s="60"/>
      <c r="L9" s="61" t="s">
        <v>15</v>
      </c>
      <c r="M9" s="61"/>
      <c r="N9" s="61"/>
      <c r="O9" s="61"/>
    </row>
    <row r="10" spans="1:15" ht="158.4" customHeight="1">
      <c r="A10" s="54"/>
      <c r="B10" s="54"/>
      <c r="C10" s="56"/>
      <c r="D10" s="58"/>
      <c r="E10" s="19" t="s">
        <v>26</v>
      </c>
      <c r="F10" s="19" t="s">
        <v>27</v>
      </c>
      <c r="G10" s="19" t="s">
        <v>28</v>
      </c>
      <c r="H10" s="33" t="s">
        <v>3</v>
      </c>
      <c r="I10" s="32" t="s">
        <v>4</v>
      </c>
      <c r="J10" s="18" t="s">
        <v>5</v>
      </c>
      <c r="K10" s="18" t="s">
        <v>6</v>
      </c>
      <c r="L10" s="18" t="s">
        <v>17</v>
      </c>
      <c r="M10" s="33" t="s">
        <v>7</v>
      </c>
      <c r="N10" s="33" t="s">
        <v>8</v>
      </c>
      <c r="O10" s="33" t="s">
        <v>16</v>
      </c>
    </row>
    <row r="11" spans="1:15" ht="21">
      <c r="A11" s="35">
        <v>1</v>
      </c>
      <c r="B11" s="40" t="s">
        <v>31</v>
      </c>
      <c r="C11" s="28" t="s">
        <v>32</v>
      </c>
      <c r="D11" s="30">
        <v>2</v>
      </c>
      <c r="E11" s="34">
        <v>500</v>
      </c>
      <c r="F11" s="34">
        <v>450</v>
      </c>
      <c r="G11" s="34">
        <v>420</v>
      </c>
      <c r="H11" s="41">
        <v>3</v>
      </c>
      <c r="I11" s="22">
        <f t="shared" ref="I11" si="0">AVERAGE(E11:G11)</f>
        <v>456.66666666666669</v>
      </c>
      <c r="J11" s="23">
        <f t="shared" ref="J11" si="1">STDEV(E11:G11)</f>
        <v>40.414518843273562</v>
      </c>
      <c r="K11" s="24">
        <f t="shared" ref="K11" si="2">J11/I11</f>
        <v>8.849894637213189E-2</v>
      </c>
      <c r="L11" s="25">
        <f t="shared" ref="L11" si="3">((D11/H11)*(SUM(E11:G11)))</f>
        <v>913.33333333333326</v>
      </c>
      <c r="M11" s="26">
        <f t="shared" ref="M11" si="4">L11/D11</f>
        <v>456.66666666666663</v>
      </c>
      <c r="N11" s="27">
        <f t="shared" ref="N11" si="5">ROUND(M11,2)</f>
        <v>456.67</v>
      </c>
      <c r="O11" s="27">
        <f t="shared" ref="O11" si="6">N11*D11</f>
        <v>913.34</v>
      </c>
    </row>
    <row r="12" spans="1:15" ht="21">
      <c r="A12" s="35">
        <v>2</v>
      </c>
      <c r="B12" s="40" t="s">
        <v>33</v>
      </c>
      <c r="C12" s="28" t="s">
        <v>32</v>
      </c>
      <c r="D12" s="30">
        <v>1</v>
      </c>
      <c r="E12" s="34">
        <v>4950</v>
      </c>
      <c r="F12" s="34">
        <v>4700</v>
      </c>
      <c r="G12" s="34">
        <v>4540</v>
      </c>
      <c r="H12" s="41">
        <v>3</v>
      </c>
      <c r="I12" s="22">
        <f t="shared" ref="I12:I13" si="7">AVERAGE(E12:G12)</f>
        <v>4730</v>
      </c>
      <c r="J12" s="23">
        <f t="shared" ref="J12:J13" si="8">STDEV(E12:G12)</f>
        <v>206.63978319771826</v>
      </c>
      <c r="K12" s="24">
        <f t="shared" ref="K12:K13" si="9">J12/I12</f>
        <v>4.3687057758502804E-2</v>
      </c>
      <c r="L12" s="25">
        <f t="shared" ref="L12:L13" si="10">((D12/H12)*(SUM(E12:G12)))</f>
        <v>4730</v>
      </c>
      <c r="M12" s="26">
        <f t="shared" ref="M12:M13" si="11">L12/D12</f>
        <v>4730</v>
      </c>
      <c r="N12" s="27">
        <f t="shared" ref="N12:N13" si="12">ROUND(M12,2)</f>
        <v>4730</v>
      </c>
      <c r="O12" s="27">
        <f t="shared" ref="O12:O13" si="13">N12*D12</f>
        <v>4730</v>
      </c>
    </row>
    <row r="13" spans="1:15" ht="21">
      <c r="A13" s="35">
        <v>3</v>
      </c>
      <c r="B13" s="40" t="s">
        <v>34</v>
      </c>
      <c r="C13" s="28" t="s">
        <v>32</v>
      </c>
      <c r="D13" s="30">
        <v>1</v>
      </c>
      <c r="E13" s="34">
        <v>650</v>
      </c>
      <c r="F13" s="34">
        <v>650</v>
      </c>
      <c r="G13" s="34">
        <v>590</v>
      </c>
      <c r="H13" s="41">
        <v>3</v>
      </c>
      <c r="I13" s="22">
        <f t="shared" si="7"/>
        <v>630</v>
      </c>
      <c r="J13" s="23">
        <f t="shared" si="8"/>
        <v>34.641016151377549</v>
      </c>
      <c r="K13" s="24">
        <f t="shared" si="9"/>
        <v>5.4985739922821505E-2</v>
      </c>
      <c r="L13" s="25">
        <f t="shared" si="10"/>
        <v>630</v>
      </c>
      <c r="M13" s="26">
        <f t="shared" si="11"/>
        <v>630</v>
      </c>
      <c r="N13" s="27">
        <f t="shared" si="12"/>
        <v>630</v>
      </c>
      <c r="O13" s="27">
        <f t="shared" si="13"/>
        <v>630</v>
      </c>
    </row>
    <row r="14" spans="1:15" ht="31.2">
      <c r="A14" s="35">
        <v>4</v>
      </c>
      <c r="B14" s="40" t="s">
        <v>37</v>
      </c>
      <c r="C14" s="28" t="s">
        <v>32</v>
      </c>
      <c r="D14" s="30">
        <v>1</v>
      </c>
      <c r="E14" s="34">
        <v>300</v>
      </c>
      <c r="F14" s="34">
        <v>300</v>
      </c>
      <c r="G14" s="34">
        <v>250</v>
      </c>
      <c r="H14" s="41">
        <v>3</v>
      </c>
      <c r="I14" s="22">
        <f t="shared" ref="I14:I16" si="14">AVERAGE(E14:G14)</f>
        <v>283.33333333333331</v>
      </c>
      <c r="J14" s="23">
        <f t="shared" ref="J14:J16" si="15">STDEV(E14:G14)</f>
        <v>28.867513459481206</v>
      </c>
      <c r="K14" s="24">
        <f t="shared" ref="K14:K16" si="16">J14/I14</f>
        <v>0.10188534162169838</v>
      </c>
      <c r="L14" s="25">
        <f t="shared" ref="L14:L16" si="17">((D14/H14)*(SUM(E14:G14)))</f>
        <v>283.33333333333331</v>
      </c>
      <c r="M14" s="26">
        <f t="shared" ref="M14:M16" si="18">L14/D14</f>
        <v>283.33333333333331</v>
      </c>
      <c r="N14" s="27">
        <f t="shared" ref="N14:N16" si="19">ROUND(M14,2)</f>
        <v>283.33</v>
      </c>
      <c r="O14" s="27">
        <f t="shared" ref="O14:O16" si="20">N14*D14</f>
        <v>283.33</v>
      </c>
    </row>
    <row r="15" spans="1:15" ht="31.2">
      <c r="A15" s="35">
        <v>5</v>
      </c>
      <c r="B15" s="40" t="s">
        <v>35</v>
      </c>
      <c r="C15" s="28" t="s">
        <v>32</v>
      </c>
      <c r="D15" s="30">
        <v>1</v>
      </c>
      <c r="E15" s="34">
        <v>10250</v>
      </c>
      <c r="F15" s="34">
        <v>9750</v>
      </c>
      <c r="G15" s="34">
        <v>9450</v>
      </c>
      <c r="H15" s="41">
        <v>3</v>
      </c>
      <c r="I15" s="22">
        <f t="shared" si="14"/>
        <v>9816.6666666666661</v>
      </c>
      <c r="J15" s="23">
        <f t="shared" si="15"/>
        <v>404.14518843275033</v>
      </c>
      <c r="K15" s="24">
        <f t="shared" si="16"/>
        <v>4.116928914425301E-2</v>
      </c>
      <c r="L15" s="25">
        <f t="shared" si="17"/>
        <v>9816.6666666666661</v>
      </c>
      <c r="M15" s="26">
        <f t="shared" si="18"/>
        <v>9816.6666666666661</v>
      </c>
      <c r="N15" s="27">
        <f t="shared" si="19"/>
        <v>9816.67</v>
      </c>
      <c r="O15" s="27">
        <f t="shared" si="20"/>
        <v>9816.67</v>
      </c>
    </row>
    <row r="16" spans="1:15" ht="31.2">
      <c r="A16" s="35">
        <v>6</v>
      </c>
      <c r="B16" s="40" t="s">
        <v>36</v>
      </c>
      <c r="C16" s="28" t="s">
        <v>32</v>
      </c>
      <c r="D16" s="30">
        <v>1</v>
      </c>
      <c r="E16" s="34">
        <v>950</v>
      </c>
      <c r="F16" s="34">
        <v>900</v>
      </c>
      <c r="G16" s="34">
        <v>850</v>
      </c>
      <c r="H16" s="41">
        <v>3</v>
      </c>
      <c r="I16" s="22">
        <f t="shared" si="14"/>
        <v>900</v>
      </c>
      <c r="J16" s="23">
        <f t="shared" si="15"/>
        <v>50</v>
      </c>
      <c r="K16" s="24">
        <f t="shared" si="16"/>
        <v>5.5555555555555552E-2</v>
      </c>
      <c r="L16" s="25">
        <f t="shared" si="17"/>
        <v>900</v>
      </c>
      <c r="M16" s="26">
        <f t="shared" si="18"/>
        <v>900</v>
      </c>
      <c r="N16" s="27">
        <f t="shared" si="19"/>
        <v>900</v>
      </c>
      <c r="O16" s="27">
        <f t="shared" si="20"/>
        <v>900</v>
      </c>
    </row>
    <row r="17" spans="1:15" ht="15.6">
      <c r="A17" s="20"/>
      <c r="B17" s="36" t="s">
        <v>18</v>
      </c>
      <c r="C17" s="37"/>
      <c r="D17" s="37"/>
      <c r="E17" s="38"/>
      <c r="F17" s="38"/>
      <c r="G17" s="39"/>
      <c r="H17" s="21"/>
      <c r="I17" s="22"/>
      <c r="J17" s="23"/>
      <c r="K17" s="24"/>
      <c r="L17" s="25"/>
      <c r="M17" s="26"/>
      <c r="N17" s="27"/>
      <c r="O17" s="27">
        <f>SUM(O11:O16)</f>
        <v>17273.34</v>
      </c>
    </row>
    <row r="18" spans="1:15">
      <c r="A18" s="3"/>
      <c r="B18" s="4"/>
      <c r="C18" s="5"/>
      <c r="D18" s="5"/>
      <c r="E18" s="6"/>
      <c r="F18" s="6"/>
      <c r="G18" s="6"/>
      <c r="H18" s="7"/>
      <c r="I18" s="8"/>
      <c r="J18" s="9"/>
      <c r="K18" s="10"/>
      <c r="L18" s="11"/>
      <c r="M18" s="12"/>
      <c r="N18" s="11"/>
      <c r="O18" s="13"/>
    </row>
    <row r="19" spans="1:15" ht="15.6">
      <c r="A19" s="46" t="s">
        <v>25</v>
      </c>
      <c r="B19" s="46"/>
      <c r="C19" s="46"/>
      <c r="D19" s="46"/>
      <c r="E19" s="46"/>
      <c r="F19" s="46"/>
      <c r="G19" s="46"/>
      <c r="H19" s="46"/>
      <c r="I19" s="14">
        <f>O17</f>
        <v>17273.34</v>
      </c>
      <c r="J19" s="15" t="s">
        <v>9</v>
      </c>
      <c r="K19" s="15"/>
      <c r="L19" s="15"/>
      <c r="M19" s="15"/>
      <c r="N19" s="15"/>
      <c r="O19" s="14"/>
    </row>
    <row r="21" spans="1:15" ht="15.6">
      <c r="A21" s="47" t="s">
        <v>30</v>
      </c>
      <c r="B21" s="47"/>
      <c r="C21" s="47"/>
      <c r="D21" s="47"/>
      <c r="E21" s="47"/>
      <c r="F21" s="47"/>
      <c r="G21" s="47"/>
      <c r="H21" s="47"/>
      <c r="I21" s="47"/>
      <c r="J21" s="16"/>
      <c r="K21" s="16"/>
      <c r="L21" s="16"/>
      <c r="M21" s="16"/>
      <c r="N21" s="16"/>
      <c r="O21" s="16"/>
    </row>
    <row r="22" spans="1:15" ht="15.6">
      <c r="A22" s="49" t="s">
        <v>29</v>
      </c>
      <c r="B22" s="49"/>
      <c r="C22" s="49"/>
      <c r="D22" s="17"/>
      <c r="E22" s="17"/>
      <c r="F22" s="17"/>
      <c r="G22" s="17"/>
      <c r="H22" s="17"/>
      <c r="J22" s="48"/>
      <c r="K22" s="48"/>
      <c r="L22" s="29"/>
    </row>
  </sheetData>
  <mergeCells count="21">
    <mergeCell ref="A19:H19"/>
    <mergeCell ref="A21:I21"/>
    <mergeCell ref="J22:K22"/>
    <mergeCell ref="A22:C22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  <mergeCell ref="M2:O2"/>
    <mergeCell ref="A3:O3"/>
    <mergeCell ref="A5:F5"/>
    <mergeCell ref="G5:O5"/>
    <mergeCell ref="A6:F6"/>
    <mergeCell ref="G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2026-04-20T05:33:20Z</dcterms:modified>
</cp:coreProperties>
</file>