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gumerova_kv\Desktop\Гумерова\Закупки\2026\0901\1С\"/>
    </mc:Choice>
  </mc:AlternateContent>
  <xr:revisionPtr revIDLastSave="0" documentId="13_ncr:1_{A9F4707C-75F1-4645-B0BC-F08B7CCD37BE}" xr6:coauthVersionLast="47" xr6:coauthVersionMax="47" xr10:uidLastSave="{00000000-0000-0000-0000-000000000000}"/>
  <bookViews>
    <workbookView xWindow="-120" yWindow="-120" windowWidth="29040" windowHeight="15720" tabRatio="826" xr2:uid="{00000000-000D-0000-FFFF-FFFF00000000}"/>
  </bookViews>
  <sheets>
    <sheet name="Входит" sheetId="11" r:id="rId1"/>
  </sheets>
  <definedNames>
    <definedName name="_xlnm.Print_Area" localSheetId="0">Входит!$B$1:$Q$50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1" l="1"/>
  <c r="O8" i="11" s="1"/>
  <c r="P8" i="11" s="1"/>
  <c r="Q8" i="11" s="1"/>
  <c r="K8" i="11"/>
  <c r="L8" i="11" s="1"/>
  <c r="M8" i="11" s="1"/>
  <c r="N7" i="11" l="1"/>
  <c r="O7" i="11" s="1"/>
  <c r="K7" i="11"/>
  <c r="L7" i="11" s="1"/>
  <c r="M7" i="11" s="1"/>
  <c r="P7" i="11" l="1"/>
  <c r="Q7" i="11" s="1"/>
  <c r="Q9" i="11" s="1"/>
</calcChain>
</file>

<file path=xl/sharedStrings.xml><?xml version="1.0" encoding="utf-8"?>
<sst xmlns="http://schemas.openxmlformats.org/spreadsheetml/2006/main" count="51" uniqueCount="50">
  <si>
    <t>Кол-во</t>
  </si>
  <si>
    <t xml:space="preserve">
Приложение № 1 к  извещению об ОАЭФ
</t>
  </si>
  <si>
    <t>Обоснование начальной (максимальной) цены контракта</t>
  </si>
  <si>
    <t>№</t>
  </si>
  <si>
    <t>Наименование предмета контракта</t>
  </si>
  <si>
    <t>Ед. изм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</si>
  <si>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</si>
  <si>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</si>
  <si>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</si>
  <si>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</si>
  <si>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</si>
  <si>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</si>
  <si>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</si>
  <si>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</si>
  <si>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</si>
  <si>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ИТОГО:</t>
  </si>
  <si>
    <t>Начальная (максимальная) цена контракта определяется методом сопоставимых рыночных цен (анализа рынка) определенный методическими рекомендациями по применению методов определения начальной (максимально) цены контракта, утвержденный приказом от 02.10.2013 №567 Минэкономразвития РФ</t>
  </si>
  <si>
    <t>Коэффициент вариации рассчитывается по формуле:</t>
  </si>
  <si>
    <t>,где: V - коэффициент вариации;</t>
  </si>
  <si>
    <t xml:space="preserve"> </t>
  </si>
  <si>
    <t>- среднее квадратичное отклонение;</t>
  </si>
  <si>
    <t xml:space="preserve"> - цена единицы товара (работы, услуги), указанная в источнике с номером i;</t>
  </si>
  <si>
    <t>&lt;ц&gt; - средняя арифметическая величина цены единицы товара (работы, услуги);</t>
  </si>
  <si>
    <t>n - количество значений, используемых в расчете.</t>
  </si>
  <si>
    <t>Расчет начальной (максимальной) цены контракта определяется сложением сумм всех товаров</t>
  </si>
  <si>
    <r>
      <t xml:space="preserve">НМЦК </t>
    </r>
    <r>
      <rPr>
        <b/>
        <i/>
        <vertAlign val="superscript"/>
        <sz val="13"/>
        <color indexed="8"/>
        <rFont val="Times New Roman"/>
        <family val="1"/>
        <charset val="204"/>
      </rPr>
      <t xml:space="preserve">рын  </t>
    </r>
    <r>
      <rPr>
        <b/>
        <i/>
        <sz val="13"/>
        <color indexed="8"/>
        <rFont val="Times New Roman"/>
        <family val="1"/>
        <charset val="204"/>
      </rPr>
      <t>= (v/n*∑</t>
    </r>
    <r>
      <rPr>
        <b/>
        <i/>
        <vertAlign val="superscript"/>
        <sz val="13"/>
        <color indexed="8"/>
        <rFont val="Times New Roman"/>
        <family val="1"/>
        <charset val="204"/>
      </rPr>
      <t>n</t>
    </r>
    <r>
      <rPr>
        <b/>
        <i/>
        <vertAlign val="subscript"/>
        <sz val="13"/>
        <color indexed="8"/>
        <rFont val="Times New Roman"/>
        <family val="1"/>
        <charset val="204"/>
      </rPr>
      <t>i=1</t>
    </r>
    <r>
      <rPr>
        <b/>
        <i/>
        <sz val="13"/>
        <color indexed="8"/>
        <rFont val="Times New Roman"/>
        <family val="1"/>
        <charset val="204"/>
      </rPr>
      <t>ц</t>
    </r>
    <r>
      <rPr>
        <b/>
        <i/>
        <vertAlign val="subscript"/>
        <sz val="13"/>
        <color indexed="8"/>
        <rFont val="Times New Roman"/>
        <family val="1"/>
        <charset val="204"/>
      </rPr>
      <t>i</t>
    </r>
    <r>
      <rPr>
        <b/>
        <i/>
        <sz val="13"/>
        <color indexed="8"/>
        <rFont val="Times New Roman"/>
        <family val="1"/>
        <charset val="204"/>
      </rPr>
      <t xml:space="preserve"> ) =</t>
    </r>
    <r>
      <rPr>
        <sz val="13"/>
        <color indexed="8"/>
        <rFont val="Times New Roman"/>
        <family val="1"/>
        <charset val="204"/>
      </rPr>
      <t xml:space="preserve"> </t>
    </r>
  </si>
  <si>
    <t>где:</t>
  </si>
  <si>
    <t>- НМЦК, определяемая методом сопоставимых рыночных цен (анализа рынка);</t>
  </si>
  <si>
    <t>v - количество (объем) закупаемого товара (работы, услуги);</t>
  </si>
  <si>
    <t>n - количество значений, используемых в расчете;</t>
  </si>
  <si>
    <t>i - номер источника ценовой информации;</t>
  </si>
  <si>
    <t>цi - цена единицы товара</t>
  </si>
  <si>
    <t xml:space="preserve">              исполнителем), утвержденными приказом Минэкономразвития России от 02.10.2013г. №567.</t>
  </si>
  <si>
    <t>Коммерческое предложение хранится у Заказчика.</t>
  </si>
  <si>
    <t xml:space="preserve">Исполнитель:  </t>
  </si>
  <si>
    <r>
      <rPr>
        <b/>
        <sz val="7.5"/>
        <color indexed="8"/>
        <rFont val="Times New Roman"/>
        <family val="1"/>
        <charset val="204"/>
      </rPr>
      <t>Расчет НМЦК по формуле</t>
    </r>
    <r>
      <rPr>
        <sz val="7.5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</si>
  <si>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часы</t>
  </si>
  <si>
    <t>Услуги по сопровождению программных продуктов "1С:Предприятие 8"</t>
  </si>
  <si>
    <t>1С: Комплект поддержки Государственных Усреждений ПРОФ на 12 месяцев</t>
  </si>
  <si>
    <t>шт.</t>
  </si>
  <si>
    <r>
      <t>Вывод:</t>
    </r>
    <r>
      <rPr>
        <sz val="13"/>
        <rFont val="Times New Roman"/>
        <family val="1"/>
        <charset val="204"/>
      </rPr>
      <t xml:space="preserve"> Максимальная цена государственного контракта составляет 174 180 (Сто семьдесят четыре тысячи сто восемьдесят) рублей 00 копеек и включает в себя стоимость услуги,</t>
    </r>
  </si>
  <si>
    <r>
      <t xml:space="preserve">               расходы на страхование, уплату таможенных пошлин, налогов, сборов и другие обязательные платежи, взимаемые с Исполнителя. </t>
    </r>
    <r>
      <rPr>
        <sz val="13"/>
        <rFont val="Times New Roman"/>
        <family val="1"/>
        <charset val="204"/>
      </rPr>
      <t>Заказчик не указывает сведения о потенциальных исполнителях, сделавших коммерческое предложение во избежание нарушения ст.11 Федерального закона от 26.07.2006 № 135-ФЗ (ред. от 01.03.2011) "О защите конкуренции" и сговора участников размещения заказа.</t>
    </r>
  </si>
  <si>
    <t>Инженер отдела ИТОСИВ</t>
  </si>
  <si>
    <t>УФСИН России по Республике Башкортостан</t>
  </si>
  <si>
    <t>капитан внутренней службы</t>
  </si>
  <si>
    <t>К.В. Гумерова</t>
  </si>
  <si>
    <t>"____" _______________2026 г.</t>
  </si>
  <si>
    <t>№1
вх.№ 19096          от 28.05.2026</t>
  </si>
  <si>
    <t>№2 
вх.№ 19095             от 28.05.2026</t>
  </si>
  <si>
    <t>№3 
вх.№ 19097                       от 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</si>
</sst>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b/>
      <i/>
      <sz val="13"/>
      <color indexed="8"/>
      <name val="Times New Roman"/>
      <family val="1"/>
      <charset val="204"/>
    </font>
    <font>
      <b/>
      <i/>
      <vertAlign val="superscript"/>
      <sz val="13"/>
      <color indexed="8"/>
      <name val="Times New Roman"/>
      <family val="1"/>
      <charset val="204"/>
    </font>
    <font>
      <b/>
      <i/>
      <vertAlign val="subscript"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</font>
    <font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7.5"/>
      <color indexed="8"/>
      <name val="Times New Roman"/>
      <family val="1"/>
      <charset val="204"/>
    </font>
    <font>
      <b/>
      <sz val="7.5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wrapText="1"/>
      <protection locked="0"/>
    </xf>
    <xf numFmtId="0" fontId="7" fillId="0" borderId="5" xfId="0" applyFont="1" applyBorder="1" applyAlignment="1" applyProtection="1">
      <alignment horizontal="center" vertical="top" wrapText="1"/>
      <protection locked="0"/>
    </xf>
    <xf numFmtId="0" fontId="7" fillId="0" borderId="3" xfId="0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>
      <alignment horizontal="center" vertical="center" wrapText="1"/>
    </xf>
    <xf numFmtId="2" fontId="10" fillId="0" borderId="5" xfId="0" applyNumberFormat="1" applyFont="1" applyBorder="1" applyAlignment="1" applyProtection="1">
      <alignment horizontal="center" vertical="center" wrapText="1"/>
      <protection locked="0"/>
    </xf>
    <xf numFmtId="2" fontId="10" fillId="0" borderId="3" xfId="0" applyNumberFormat="1" applyFont="1" applyBorder="1" applyAlignment="1" applyProtection="1">
      <alignment horizontal="center" vertical="center" wrapText="1"/>
      <protection locked="0"/>
    </xf>
    <xf numFmtId="4" fontId="1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/>
    </xf>
    <xf numFmtId="0" fontId="15" fillId="0" borderId="0" xfId="0" applyFont="1" applyProtection="1">
      <protection locked="0"/>
    </xf>
    <xf numFmtId="0" fontId="11" fillId="0" borderId="0" xfId="0" applyFont="1" applyAlignment="1">
      <alignment vertical="center"/>
    </xf>
    <xf numFmtId="0" fontId="11" fillId="0" borderId="0" xfId="0" applyFont="1"/>
    <xf numFmtId="0" fontId="16" fillId="0" borderId="0" xfId="0" applyFont="1"/>
    <xf numFmtId="0" fontId="16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Alignment="1">
      <alignment vertical="center"/>
    </xf>
    <xf numFmtId="2" fontId="0" fillId="0" borderId="0" xfId="0" applyNumberFormat="1"/>
    <xf numFmtId="0" fontId="20" fillId="0" borderId="0" xfId="0" applyFont="1" applyAlignment="1">
      <alignment horizontal="left"/>
    </xf>
    <xf numFmtId="0" fontId="21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23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27" fillId="0" borderId="1" xfId="0" applyFont="1" applyBorder="1" applyAlignment="1" applyProtection="1">
      <alignment horizontal="center" vertical="top" wrapText="1"/>
      <protection locked="0"/>
    </xf>
    <xf numFmtId="0" fontId="26" fillId="0" borderId="1" xfId="0" applyFont="1" applyBorder="1" applyAlignment="1">
      <alignment horizontal="center" vertical="center" wrapText="1"/>
    </xf>
    <xf numFmtId="2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2" borderId="0" xfId="0" applyFont="1" applyFill="1" applyAlignment="1">
      <alignment horizontal="left"/>
    </xf>
    <xf numFmtId="0" fontId="23" fillId="2" borderId="0" xfId="0" applyFont="1" applyFill="1" applyProtection="1">
      <protection locked="0"/>
    </xf>
    <xf numFmtId="0" fontId="15" fillId="2" borderId="0" xfId="0" applyFont="1" applyFill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Protection="1">
      <protection locked="0"/>
    </xf>
    <xf numFmtId="0" fontId="19" fillId="0" borderId="0" xfId="0" applyFont="1" applyAlignment="1">
      <alignment vertical="center"/>
    </xf>
    <xf numFmtId="0" fontId="0" fillId="0" borderId="0" xfId="0"/>
    <xf numFmtId="0" fontId="24" fillId="0" borderId="0" xfId="0" applyFont="1" applyProtection="1">
      <protection locked="0"/>
    </xf>
    <xf numFmtId="0" fontId="19" fillId="0" borderId="0" xfId="0" applyFont="1" applyAlignment="1">
      <alignment horizontal="left" vertical="center"/>
    </xf>
    <xf numFmtId="0" fontId="22" fillId="0" borderId="0" xfId="0" applyFont="1" applyAlignment="1" applyProtection="1">
      <alignment horizont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5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center" wrapText="1"/>
      <protection locked="0"/>
    </xf>
    <xf numFmtId="0" fontId="14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1" fillId="2" borderId="0" xfId="0" applyFont="1" applyFill="1" applyAlignment="1">
      <alignment vertical="top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top"/>
    </xf>
    <xf numFmtId="0" fontId="19" fillId="0" borderId="0" xfId="0" applyFont="1"/>
    <xf numFmtId="0" fontId="24" fillId="0" borderId="0" xfId="0" applyFont="1" applyAlignment="1" applyProtection="1">
      <alignment wrapText="1"/>
      <protection locked="0"/>
    </xf>
    <xf numFmtId="0" fontId="0" fillId="0" borderId="0" xfId="0" applyAlignment="1">
      <alignment wrapText="1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4 5" xfId="1" xr:uid="{00000000-0005-0000-0000-000001000000}"/>
  </cellStyles>
  <dxfs count="0"/>
  <tableStyles count="0" defaultTableStyle="TableStyleMedium2" defaultPivotStyle="PivotStyleLight16"/>
  <colors>
    <mruColors>
      <color rgb="FFCC00CC"/>
      <color rgb="FFB381D9"/>
      <color rgb="FFD1B2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44825</xdr:colOff>
      <xdr:row>5</xdr:row>
      <xdr:rowOff>785835</xdr:rowOff>
    </xdr:from>
    <xdr:to>
      <xdr:col>11</xdr:col>
      <xdr:colOff>34911</xdr:colOff>
      <xdr:row>5</xdr:row>
      <xdr:rowOff>1004910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60560" y="1738335"/>
          <a:ext cx="86414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38703</xdr:colOff>
      <xdr:row>5</xdr:row>
      <xdr:rowOff>841864</xdr:rowOff>
    </xdr:from>
    <xdr:to>
      <xdr:col>13</xdr:col>
      <xdr:colOff>27067</xdr:colOff>
      <xdr:row>5</xdr:row>
      <xdr:rowOff>1060939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37027" y="1794364"/>
          <a:ext cx="1052922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3964</xdr:colOff>
      <xdr:row>5</xdr:row>
      <xdr:rowOff>589172</xdr:rowOff>
    </xdr:from>
    <xdr:to>
      <xdr:col>11</xdr:col>
      <xdr:colOff>997150</xdr:colOff>
      <xdr:row>5</xdr:row>
      <xdr:rowOff>836822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93758" y="1541672"/>
          <a:ext cx="993186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3</xdr:col>
      <xdr:colOff>466725</xdr:colOff>
      <xdr:row>12</xdr:row>
      <xdr:rowOff>172692</xdr:rowOff>
    </xdr:to>
    <xdr:pic>
      <xdr:nvPicPr>
        <xdr:cNvPr id="5" name="Рисунок 3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52450" y="10972800"/>
          <a:ext cx="2714625" cy="3727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</xdr:row>
      <xdr:rowOff>3727</xdr:rowOff>
    </xdr:from>
    <xdr:to>
      <xdr:col>4</xdr:col>
      <xdr:colOff>27333</xdr:colOff>
      <xdr:row>16</xdr:row>
      <xdr:rowOff>130037</xdr:rowOff>
    </xdr:to>
    <xdr:pic>
      <xdr:nvPicPr>
        <xdr:cNvPr id="6" name="Рисунок 3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52450" y="11576602"/>
          <a:ext cx="2875308" cy="526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</xdr:row>
      <xdr:rowOff>17808</xdr:rowOff>
    </xdr:from>
    <xdr:to>
      <xdr:col>3</xdr:col>
      <xdr:colOff>85725</xdr:colOff>
      <xdr:row>24</xdr:row>
      <xdr:rowOff>29817</xdr:rowOff>
    </xdr:to>
    <xdr:pic>
      <xdr:nvPicPr>
        <xdr:cNvPr id="7" name="Рисунок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52450" y="13476633"/>
          <a:ext cx="2333625" cy="2215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R52"/>
  <sheetViews>
    <sheetView tabSelected="1" topLeftCell="B1" zoomScale="90" zoomScaleNormal="90" zoomScaleSheetLayoutView="100" workbookViewId="0">
      <selection activeCell="K21" sqref="K21"/>
    </sheetView>
  </sheetViews>
  <sheetFormatPr defaultRowHeight="15" x14ac:dyDescent="0.25"/>
  <cols>
    <col min="1" max="1" width="0" hidden="1" customWidth="1"/>
    <col min="2" max="2" width="7.7109375" customWidth="1"/>
    <col min="3" max="3" width="31.42578125" customWidth="1"/>
    <col min="4" max="4" width="8.42578125" customWidth="1"/>
    <col min="5" max="5" width="9.28515625" bestFit="1" customWidth="1"/>
    <col min="6" max="6" width="16.140625" customWidth="1"/>
    <col min="7" max="7" width="17.42578125" customWidth="1"/>
    <col min="8" max="8" width="16.28515625" customWidth="1"/>
    <col min="9" max="9" width="10.85546875" hidden="1" customWidth="1"/>
    <col min="10" max="10" width="10.7109375" hidden="1" customWidth="1"/>
    <col min="11" max="11" width="13.140625" customWidth="1"/>
    <col min="12" max="12" width="15.140625" customWidth="1"/>
    <col min="13" max="13" width="16" customWidth="1"/>
    <col min="14" max="14" width="24.7109375" customWidth="1"/>
    <col min="15" max="16" width="15.85546875" customWidth="1"/>
    <col min="17" max="17" width="21.42578125" customWidth="1"/>
    <col min="19" max="22" width="9.140625" customWidth="1"/>
  </cols>
  <sheetData>
    <row r="1" spans="2:17" s="1" customFormat="1" x14ac:dyDescent="0.25">
      <c r="O1" s="38" t="s">
        <v>1</v>
      </c>
      <c r="P1" s="38"/>
      <c r="Q1" s="38"/>
    </row>
    <row r="2" spans="2:17" s="1" customFormat="1" x14ac:dyDescent="0.25">
      <c r="O2" s="38"/>
      <c r="P2" s="38"/>
      <c r="Q2" s="38"/>
    </row>
    <row r="3" spans="2:17" s="1" customFormat="1" x14ac:dyDescent="0.25">
      <c r="B3" s="2"/>
      <c r="C3" s="3"/>
      <c r="D3" s="3"/>
      <c r="E3" s="2"/>
      <c r="F3" s="2"/>
      <c r="G3" s="2"/>
      <c r="H3" s="2"/>
      <c r="I3" s="2"/>
      <c r="J3" s="2"/>
      <c r="K3" s="2"/>
      <c r="L3" s="2"/>
      <c r="M3" s="2"/>
      <c r="N3" s="4"/>
      <c r="O3" s="2"/>
      <c r="P3" s="5"/>
      <c r="Q3" s="6"/>
    </row>
    <row r="4" spans="2:17" s="1" customFormat="1" x14ac:dyDescent="0.25">
      <c r="B4" s="39" t="s">
        <v>2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spans="2:17" x14ac:dyDescent="0.25">
      <c r="B5" s="40" t="s">
        <v>3</v>
      </c>
      <c r="C5" s="40" t="s">
        <v>4</v>
      </c>
      <c r="D5" s="40" t="s">
        <v>5</v>
      </c>
      <c r="E5" s="40" t="s">
        <v>0</v>
      </c>
      <c r="F5" s="40" t="s">
        <v>6</v>
      </c>
      <c r="G5" s="40"/>
      <c r="H5" s="40"/>
      <c r="I5" s="40"/>
      <c r="J5" s="40"/>
      <c r="K5" s="41" t="s">
        <v>7</v>
      </c>
      <c r="L5" s="41"/>
      <c r="M5" s="41"/>
      <c r="N5" s="42" t="s">
        <v>8</v>
      </c>
      <c r="O5" s="43"/>
      <c r="P5" s="43"/>
      <c r="Q5" s="43"/>
    </row>
    <row r="6" spans="2:17" ht="84.75" customHeight="1" x14ac:dyDescent="0.25">
      <c r="B6" s="40"/>
      <c r="C6" s="40"/>
      <c r="D6" s="40"/>
      <c r="E6" s="40"/>
      <c r="F6" s="61" t="s">
        <v>47</v>
      </c>
      <c r="G6" s="61" t="s">
        <v>48</v>
      </c>
      <c r="H6" s="62" t="s">
        <v>49</v>
      </c>
      <c r="I6" s="7"/>
      <c r="J6" s="8"/>
      <c r="K6" s="9" t="s">
        <v>9</v>
      </c>
      <c r="L6" s="9" t="s">
        <v>10</v>
      </c>
      <c r="M6" s="9" t="s">
        <v>11</v>
      </c>
      <c r="N6" s="32" t="s">
        <v>35</v>
      </c>
      <c r="O6" s="10" t="s">
        <v>12</v>
      </c>
      <c r="P6" s="10" t="s">
        <v>13</v>
      </c>
      <c r="Q6" s="10" t="s">
        <v>14</v>
      </c>
    </row>
    <row r="7" spans="2:17" ht="36.75" customHeight="1" x14ac:dyDescent="0.25">
      <c r="B7" s="11">
        <v>1</v>
      </c>
      <c r="C7" s="33" t="s">
        <v>37</v>
      </c>
      <c r="D7" s="11" t="s">
        <v>36</v>
      </c>
      <c r="E7" s="11">
        <v>43.4</v>
      </c>
      <c r="F7" s="34">
        <v>2700</v>
      </c>
      <c r="G7" s="34">
        <v>2600</v>
      </c>
      <c r="H7" s="34">
        <v>2800</v>
      </c>
      <c r="I7" s="12"/>
      <c r="J7" s="13"/>
      <c r="K7" s="14">
        <f t="shared" ref="K7" si="0">AVERAGE(F7:J7)</f>
        <v>2700</v>
      </c>
      <c r="L7" s="15">
        <f t="shared" ref="L7" si="1">SQRT((SUM(IF(F7&gt;0,POWER(F7-K7,2),0),IF(G7&gt;0,POWER(G7-K7,2),0),IF(H7&gt;0,POWER(H7-K7,2),0),IF(I7&gt;0,POWER(I7-K7,2),0),IF(J7&gt;0,POWER(J7-K7,2),0),))/(COUNTA(F7:J7)-1))</f>
        <v>100</v>
      </c>
      <c r="M7" s="15">
        <f t="shared" ref="M7" si="2">L7/K7*100</f>
        <v>3.7037037037037033</v>
      </c>
      <c r="N7" s="16">
        <f t="shared" ref="N7" si="3">((E7/COUNTA(F7:J7))*(SUM(F7:J7)))</f>
        <v>117180</v>
      </c>
      <c r="O7" s="17">
        <f t="shared" ref="O7" si="4">N7/E7</f>
        <v>2700</v>
      </c>
      <c r="P7" s="16">
        <f>ROUNDDOWN(O7,2)</f>
        <v>2700</v>
      </c>
      <c r="Q7" s="16">
        <f>P7*E7</f>
        <v>117180</v>
      </c>
    </row>
    <row r="8" spans="2:17" ht="37.5" customHeight="1" x14ac:dyDescent="0.25">
      <c r="B8" s="11">
        <v>3</v>
      </c>
      <c r="C8" s="33" t="s">
        <v>38</v>
      </c>
      <c r="D8" s="11" t="s">
        <v>39</v>
      </c>
      <c r="E8" s="11">
        <v>1</v>
      </c>
      <c r="F8" s="34">
        <v>57000</v>
      </c>
      <c r="G8" s="34">
        <v>57000</v>
      </c>
      <c r="H8" s="34">
        <v>57000</v>
      </c>
      <c r="I8" s="12"/>
      <c r="J8" s="13"/>
      <c r="K8" s="14">
        <f t="shared" ref="K8" si="5">AVERAGE(F8:J8)</f>
        <v>57000</v>
      </c>
      <c r="L8" s="15">
        <f t="shared" ref="L8" si="6">SQRT((SUM(IF(F8&gt;0,POWER(F8-K8,2),0),IF(G8&gt;0,POWER(G8-K8,2),0),IF(H8&gt;0,POWER(H8-K8,2),0),IF(I8&gt;0,POWER(I8-K8,2),0),IF(J8&gt;0,POWER(J8-K8,2),0),))/(COUNTA(F8:J8)-1))</f>
        <v>0</v>
      </c>
      <c r="M8" s="15">
        <f t="shared" ref="M8" si="7">L8/K8*100</f>
        <v>0</v>
      </c>
      <c r="N8" s="16">
        <f t="shared" ref="N8" si="8">((E8/COUNTA(F8:J8))*(SUM(F8:J8)))</f>
        <v>57000</v>
      </c>
      <c r="O8" s="17">
        <f t="shared" ref="O8" si="9">N8/E8</f>
        <v>57000</v>
      </c>
      <c r="P8" s="16">
        <f t="shared" ref="P8" si="10">ROUNDDOWN(O8,2)</f>
        <v>57000</v>
      </c>
      <c r="Q8" s="16">
        <f>P8*E8</f>
        <v>57000</v>
      </c>
    </row>
    <row r="9" spans="2:17" ht="15.75" x14ac:dyDescent="0.25">
      <c r="B9" s="49" t="s">
        <v>15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1"/>
      <c r="Q9" s="18">
        <f>SUM(Q7:Q8)</f>
        <v>174180</v>
      </c>
    </row>
    <row r="10" spans="2:17" x14ac:dyDescent="0.25">
      <c r="B10" s="52" t="s">
        <v>16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</row>
    <row r="11" spans="2:17" ht="15.75" x14ac:dyDescent="0.25">
      <c r="B11" s="53" t="s">
        <v>17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9"/>
      <c r="O11" s="19"/>
    </row>
    <row r="12" spans="2:17" ht="16.5" customHeight="1" x14ac:dyDescent="0.25">
      <c r="B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2:17" ht="15.75" x14ac:dyDescent="0.25">
      <c r="B13" s="19"/>
      <c r="C13" s="19"/>
      <c r="D13" s="19"/>
      <c r="E13" s="20" t="s">
        <v>18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2:17" ht="15.75" x14ac:dyDescent="0.25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2:17" ht="15.75" x14ac:dyDescent="0.25">
      <c r="B15" s="19"/>
      <c r="C15" s="21" t="s">
        <v>19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2:17" ht="15.75" x14ac:dyDescent="0.25">
      <c r="B16" s="19"/>
      <c r="C16" s="19"/>
      <c r="D16" s="19"/>
      <c r="E16" s="21" t="s">
        <v>20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</row>
    <row r="17" spans="2:18" ht="15.75" x14ac:dyDescent="0.25"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</row>
    <row r="18" spans="2:18" ht="15.75" x14ac:dyDescent="0.25">
      <c r="B18" s="19"/>
      <c r="C18" s="20" t="s">
        <v>21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</row>
    <row r="19" spans="2:18" ht="15.75" x14ac:dyDescent="0.25">
      <c r="B19" s="19"/>
      <c r="C19" s="20" t="s">
        <v>22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</row>
    <row r="20" spans="2:18" ht="15.75" x14ac:dyDescent="0.25">
      <c r="B20" s="19"/>
      <c r="C20" s="21" t="s">
        <v>23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</row>
    <row r="21" spans="2:18" ht="17.25" x14ac:dyDescent="0.3">
      <c r="B21" s="22" t="s">
        <v>24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</row>
    <row r="22" spans="2:18" ht="20.25" x14ac:dyDescent="0.25">
      <c r="B22" s="19"/>
      <c r="C22" s="23" t="s">
        <v>25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</row>
    <row r="23" spans="2:18" ht="16.5" x14ac:dyDescent="0.25">
      <c r="B23" s="19"/>
      <c r="C23" s="24" t="s">
        <v>26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</row>
    <row r="24" spans="2:18" ht="16.5" x14ac:dyDescent="0.25">
      <c r="B24" s="19"/>
      <c r="C24" s="24" t="s">
        <v>19</v>
      </c>
      <c r="D24" s="25" t="s">
        <v>27</v>
      </c>
      <c r="E24" s="25"/>
      <c r="F24" s="25"/>
      <c r="G24" s="25"/>
      <c r="H24" s="25"/>
      <c r="I24" s="25"/>
      <c r="J24" s="25"/>
      <c r="K24" s="25"/>
      <c r="L24" s="25"/>
      <c r="M24" s="19"/>
      <c r="N24" s="19"/>
      <c r="O24" s="19"/>
    </row>
    <row r="25" spans="2:18" ht="16.5" x14ac:dyDescent="0.25">
      <c r="B25" s="19"/>
      <c r="C25" s="54" t="s">
        <v>28</v>
      </c>
      <c r="D25" s="54"/>
      <c r="E25" s="54"/>
      <c r="F25" s="54"/>
      <c r="G25" s="54"/>
      <c r="H25" s="19"/>
      <c r="I25" s="19"/>
      <c r="J25" s="19"/>
      <c r="K25" s="19"/>
      <c r="L25" s="19"/>
      <c r="M25" s="19"/>
      <c r="N25" s="19"/>
      <c r="O25" s="19"/>
    </row>
    <row r="26" spans="2:18" ht="16.5" x14ac:dyDescent="0.25">
      <c r="B26" s="1"/>
      <c r="C26" s="19"/>
      <c r="D26" s="47" t="s">
        <v>29</v>
      </c>
      <c r="E26" s="47"/>
      <c r="F26" s="47"/>
      <c r="G26" s="47"/>
      <c r="H26" s="47"/>
      <c r="I26" s="19"/>
      <c r="J26" s="19"/>
      <c r="K26" s="19"/>
      <c r="L26" s="19"/>
      <c r="M26" s="19"/>
      <c r="N26" s="19"/>
      <c r="O26" s="19"/>
      <c r="P26" s="19"/>
      <c r="Q26" s="26"/>
    </row>
    <row r="27" spans="2:18" ht="16.5" x14ac:dyDescent="0.25">
      <c r="B27" s="1"/>
      <c r="C27" s="19"/>
      <c r="D27" s="47" t="s">
        <v>30</v>
      </c>
      <c r="E27" s="47"/>
      <c r="F27" s="47"/>
      <c r="G27" s="47"/>
      <c r="H27" s="47"/>
      <c r="I27" s="19"/>
      <c r="J27" s="19"/>
      <c r="K27" s="19"/>
      <c r="L27" s="19"/>
      <c r="M27" s="19"/>
      <c r="N27" s="19"/>
      <c r="O27" s="19"/>
      <c r="P27" s="19"/>
      <c r="Q27" s="26"/>
    </row>
    <row r="28" spans="2:18" ht="16.5" x14ac:dyDescent="0.25">
      <c r="B28" s="25"/>
      <c r="C28" s="25"/>
      <c r="D28" s="47" t="s">
        <v>31</v>
      </c>
      <c r="E28" s="47"/>
      <c r="F28" s="4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</row>
    <row r="29" spans="2:18" ht="16.5" x14ac:dyDescent="0.25">
      <c r="B29" s="24" t="s">
        <v>32</v>
      </c>
      <c r="C29" s="35" t="s">
        <v>40</v>
      </c>
      <c r="D29" s="35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7"/>
      <c r="Q29" s="37"/>
    </row>
    <row r="30" spans="2:18" ht="16.5" x14ac:dyDescent="0.25">
      <c r="B30" s="24"/>
      <c r="C30" s="55" t="s">
        <v>41</v>
      </c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7"/>
    </row>
    <row r="31" spans="2:18" s="1" customFormat="1" ht="47.25" customHeight="1" x14ac:dyDescent="0.25">
      <c r="B31" s="24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7"/>
      <c r="R31" s="27"/>
    </row>
    <row r="32" spans="2:18" s="1" customFormat="1" ht="16.5" x14ac:dyDescent="0.25">
      <c r="B32" s="24"/>
      <c r="C32" s="58" t="s">
        <v>33</v>
      </c>
      <c r="D32" s="45"/>
      <c r="E32" s="45"/>
      <c r="F32" s="45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</row>
    <row r="33" spans="2:17" s="1" customFormat="1" ht="16.5" x14ac:dyDescent="0.25">
      <c r="B33" s="24"/>
      <c r="C33" s="25"/>
      <c r="D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</row>
    <row r="34" spans="2:17" s="1" customFormat="1" ht="16.5" x14ac:dyDescent="0.25">
      <c r="B34" s="24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</row>
    <row r="35" spans="2:17" s="1" customFormat="1" ht="16.5" x14ac:dyDescent="0.25">
      <c r="C35" s="31" t="s">
        <v>34</v>
      </c>
      <c r="D35" s="31"/>
      <c r="E35" s="31"/>
      <c r="F35" s="31"/>
      <c r="G35" s="31"/>
      <c r="H35" s="31"/>
    </row>
    <row r="36" spans="2:17" s="1" customFormat="1" ht="16.5" x14ac:dyDescent="0.25">
      <c r="C36" s="31" t="s">
        <v>42</v>
      </c>
      <c r="D36" s="31"/>
      <c r="E36" s="31"/>
      <c r="F36" s="31"/>
      <c r="G36" s="31"/>
      <c r="H36" s="31"/>
      <c r="I36" s="30"/>
      <c r="J36" s="30"/>
      <c r="K36" s="30"/>
      <c r="L36" s="30"/>
      <c r="M36" s="19"/>
      <c r="N36" s="19"/>
      <c r="O36" s="19"/>
      <c r="P36" s="19"/>
      <c r="Q36" s="19"/>
    </row>
    <row r="37" spans="2:17" s="1" customFormat="1" ht="16.5" x14ac:dyDescent="0.25">
      <c r="C37" s="31" t="s">
        <v>43</v>
      </c>
      <c r="D37" s="31"/>
      <c r="E37" s="31"/>
      <c r="F37" s="31"/>
      <c r="G37" s="31"/>
      <c r="H37" s="31"/>
      <c r="I37" s="30"/>
      <c r="J37" s="30"/>
      <c r="K37" s="30"/>
      <c r="L37" s="30"/>
      <c r="M37" s="19"/>
      <c r="N37" s="19"/>
      <c r="O37" s="19"/>
      <c r="P37" s="19"/>
      <c r="Q37" s="19"/>
    </row>
    <row r="38" spans="2:17" s="1" customFormat="1" ht="16.5" x14ac:dyDescent="0.25">
      <c r="C38" s="59" t="s">
        <v>44</v>
      </c>
      <c r="D38" s="60"/>
      <c r="E38" s="60"/>
      <c r="F38" s="31"/>
      <c r="G38" s="31"/>
      <c r="H38" s="46" t="s">
        <v>45</v>
      </c>
      <c r="I38" s="45"/>
      <c r="J38" s="45"/>
      <c r="K38" s="45"/>
      <c r="L38" s="30"/>
      <c r="M38" s="19"/>
      <c r="N38" s="19"/>
      <c r="O38" s="19"/>
      <c r="P38" s="19"/>
      <c r="Q38" s="19"/>
    </row>
    <row r="39" spans="2:17" s="1" customFormat="1" ht="16.5" x14ac:dyDescent="0.25">
      <c r="C39" s="31"/>
      <c r="D39" s="31"/>
      <c r="E39" s="31"/>
      <c r="F39" s="31"/>
      <c r="G39" s="31"/>
      <c r="H39" s="31"/>
      <c r="I39" s="48"/>
      <c r="J39" s="48"/>
      <c r="K39" s="29"/>
      <c r="L39" s="29"/>
    </row>
    <row r="40" spans="2:17" s="1" customFormat="1" ht="16.5" x14ac:dyDescent="0.25">
      <c r="C40" s="44" t="s">
        <v>46</v>
      </c>
      <c r="D40" s="45"/>
      <c r="E40" s="31"/>
      <c r="F40" s="31"/>
      <c r="G40" s="31"/>
      <c r="H40" s="31"/>
      <c r="I40" s="29"/>
      <c r="J40" s="29"/>
      <c r="K40" s="29"/>
      <c r="L40" s="29"/>
    </row>
    <row r="41" spans="2:17" s="1" customFormat="1" ht="16.5" x14ac:dyDescent="0.25">
      <c r="C41" s="25"/>
      <c r="D41" s="31"/>
      <c r="E41" s="31"/>
      <c r="F41" s="31"/>
      <c r="G41" s="31"/>
      <c r="H41" s="31"/>
      <c r="I41" s="28"/>
      <c r="J41" s="28"/>
      <c r="K41" s="29"/>
      <c r="L41" s="29"/>
    </row>
    <row r="42" spans="2:17" s="1" customFormat="1" ht="16.5" x14ac:dyDescent="0.25">
      <c r="C42" s="31"/>
      <c r="I42" s="31"/>
      <c r="J42" s="31"/>
    </row>
    <row r="43" spans="2:17" s="1" customFormat="1" ht="16.5" x14ac:dyDescent="0.25">
      <c r="C43" s="31"/>
      <c r="I43" s="31"/>
      <c r="J43" s="31"/>
    </row>
    <row r="44" spans="2:17" s="1" customFormat="1" ht="16.5" x14ac:dyDescent="0.25">
      <c r="C44" s="31"/>
      <c r="D44" s="31"/>
      <c r="E44" s="31"/>
      <c r="F44" s="31"/>
      <c r="G44" s="31"/>
      <c r="H44" s="31"/>
    </row>
    <row r="45" spans="2:17" s="1" customFormat="1" ht="16.5" x14ac:dyDescent="0.25">
      <c r="C45" s="31"/>
      <c r="D45" s="31"/>
      <c r="E45" s="31"/>
      <c r="F45" s="31"/>
      <c r="G45" s="31"/>
      <c r="H45" s="31"/>
    </row>
    <row r="46" spans="2:17" s="1" customFormat="1" ht="16.5" x14ac:dyDescent="0.25">
      <c r="C46" s="31"/>
      <c r="D46" s="31"/>
      <c r="E46" s="31"/>
      <c r="F46" s="31"/>
      <c r="G46" s="31"/>
      <c r="H46" s="31"/>
    </row>
    <row r="47" spans="2:17" s="1" customFormat="1" ht="16.5" x14ac:dyDescent="0.25">
      <c r="C47" s="25"/>
      <c r="D47" s="31"/>
      <c r="E47" s="31"/>
      <c r="F47" s="31"/>
      <c r="G47" s="31"/>
      <c r="H47" s="31"/>
    </row>
    <row r="48" spans="2:17" s="1" customFormat="1" ht="16.5" x14ac:dyDescent="0.25">
      <c r="C48" s="25"/>
      <c r="D48" s="31"/>
      <c r="E48" s="31"/>
      <c r="F48" s="31"/>
      <c r="G48" s="31"/>
      <c r="H48" s="31"/>
    </row>
    <row r="49" spans="3:3" s="1" customFormat="1" ht="16.5" x14ac:dyDescent="0.25">
      <c r="C49" s="31"/>
    </row>
    <row r="50" spans="3:3" s="1" customFormat="1" ht="16.5" x14ac:dyDescent="0.25">
      <c r="C50" s="31"/>
    </row>
    <row r="51" spans="3:3" s="1" customFormat="1" x14ac:dyDescent="0.25"/>
    <row r="52" spans="3:3" s="1" customFormat="1" x14ac:dyDescent="0.25"/>
  </sheetData>
  <mergeCells count="22">
    <mergeCell ref="C40:D40"/>
    <mergeCell ref="H38:K38"/>
    <mergeCell ref="D28:F28"/>
    <mergeCell ref="I39:J39"/>
    <mergeCell ref="B9:P9"/>
    <mergeCell ref="B10:Q10"/>
    <mergeCell ref="B11:M11"/>
    <mergeCell ref="C25:G25"/>
    <mergeCell ref="D26:H26"/>
    <mergeCell ref="D27:H27"/>
    <mergeCell ref="C30:Q31"/>
    <mergeCell ref="C32:F32"/>
    <mergeCell ref="C38:E38"/>
    <mergeCell ref="O1:Q2"/>
    <mergeCell ref="B4:Q4"/>
    <mergeCell ref="B5:B6"/>
    <mergeCell ref="C5:C6"/>
    <mergeCell ref="D5:D6"/>
    <mergeCell ref="E5:E6"/>
    <mergeCell ref="F5:J5"/>
    <mergeCell ref="K5:M5"/>
    <mergeCell ref="N5:Q5"/>
  </mergeCells>
  <pageMargins left="0.7" right="0.7" top="0.75" bottom="0.75" header="0.3" footer="0.3"/>
  <pageSetup paperSize="9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Входит</vt:lpstr>
      <vt:lpstr>Входит!Область_печати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USER_CITO_OTD_ITSON</dc:creator>
  <cp:lastModifiedBy>Ксения Гумерова</cp:lastModifiedBy>
  <cp:lastPrinted>2026-05-29T07:36:06Z</cp:lastPrinted>
  <dcterms:created xsi:type="dcterms:W3CDTF">2021-11-26T04:53:24Z</dcterms:created>
  <dcterms:modified xsi:type="dcterms:W3CDTF">2026-05-29T07:37:30Z</dcterms:modified>
</cp:coreProperties>
</file>