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Дезы ОМС 2 пол. стомат\На сайт\"/>
    </mc:Choice>
  </mc:AlternateContent>
  <bookViews>
    <workbookView xWindow="0" yWindow="0" windowWidth="19152" windowHeight="10068"/>
  </bookViews>
  <sheets>
    <sheet name="просто НМЦК" sheetId="20" r:id="rId1"/>
    <sheet name="шаблон" sheetId="19" state="hidden" r:id="rId2"/>
  </sheets>
  <definedNames>
    <definedName name="RangeW" localSheetId="1">#REF!</definedName>
    <definedName name="RangeW">#REF!</definedName>
    <definedName name="_xlnm.Print_Area" localSheetId="0">'просто НМЦК'!$A$1:$K$34</definedName>
    <definedName name="_xlnm.Print_Area" localSheetId="1">шаблон!$A$1:$N$22</definedName>
  </definedNames>
  <calcPr calcId="162913" refMode="R1C1"/>
</workbook>
</file>

<file path=xl/calcChain.xml><?xml version="1.0" encoding="utf-8"?>
<calcChain xmlns="http://schemas.openxmlformats.org/spreadsheetml/2006/main">
  <c r="G7" i="20" l="1"/>
  <c r="G8" i="20"/>
  <c r="H8" i="20" s="1"/>
  <c r="G9" i="20"/>
  <c r="G10" i="20"/>
  <c r="G11" i="20"/>
  <c r="H11" i="20" s="1"/>
  <c r="G12" i="20"/>
  <c r="G13" i="20"/>
  <c r="G14" i="20"/>
  <c r="G15" i="20"/>
  <c r="H15" i="20" s="1"/>
  <c r="G16" i="20"/>
  <c r="F7" i="20"/>
  <c r="K7" i="20" s="1"/>
  <c r="F8" i="20"/>
  <c r="K8" i="20" s="1"/>
  <c r="F9" i="20"/>
  <c r="K9" i="20" s="1"/>
  <c r="F10" i="20"/>
  <c r="K10" i="20" s="1"/>
  <c r="F11" i="20"/>
  <c r="K11" i="20" s="1"/>
  <c r="F12" i="20"/>
  <c r="K12" i="20" s="1"/>
  <c r="F13" i="20"/>
  <c r="K13" i="20" s="1"/>
  <c r="F14" i="20"/>
  <c r="K14" i="20" s="1"/>
  <c r="F15" i="20"/>
  <c r="K15" i="20" s="1"/>
  <c r="F16" i="20"/>
  <c r="K16" i="20" s="1"/>
  <c r="H13" i="20" l="1"/>
  <c r="H14" i="20"/>
  <c r="H16" i="20"/>
  <c r="H12" i="20"/>
  <c r="H10" i="20"/>
  <c r="H9" i="20"/>
  <c r="H7" i="20"/>
  <c r="G6" i="20" l="1"/>
  <c r="F6" i="20"/>
  <c r="K6" i="20" s="1"/>
  <c r="K17" i="20" s="1"/>
  <c r="H6" i="20" l="1"/>
  <c r="M10" i="19" l="1"/>
  <c r="M11" i="19"/>
  <c r="M12" i="19"/>
  <c r="M13" i="19"/>
  <c r="M14" i="19"/>
  <c r="M15" i="19"/>
  <c r="M16" i="19"/>
  <c r="K10" i="19"/>
  <c r="L10" i="19" s="1"/>
  <c r="K11" i="19"/>
  <c r="K12" i="19"/>
  <c r="K13" i="19"/>
  <c r="L13" i="19" s="1"/>
  <c r="K14" i="19"/>
  <c r="L14" i="19" s="1"/>
  <c r="K15" i="19"/>
  <c r="K16" i="19"/>
  <c r="J11" i="19"/>
  <c r="N11" i="19" s="1"/>
  <c r="J13" i="19"/>
  <c r="N13" i="19" s="1"/>
  <c r="J15" i="19"/>
  <c r="N15" i="19" s="1"/>
  <c r="G10" i="19"/>
  <c r="J10" i="19" s="1"/>
  <c r="N10" i="19" s="1"/>
  <c r="G11" i="19"/>
  <c r="G12" i="19"/>
  <c r="J12" i="19" s="1"/>
  <c r="N12" i="19" s="1"/>
  <c r="G13" i="19"/>
  <c r="G14" i="19"/>
  <c r="J14" i="19" s="1"/>
  <c r="N14" i="19" s="1"/>
  <c r="G15" i="19"/>
  <c r="G16" i="19"/>
  <c r="J16" i="19" s="1"/>
  <c r="N16" i="19" s="1"/>
  <c r="L12" i="19" l="1"/>
  <c r="L16" i="19"/>
  <c r="L15" i="19"/>
  <c r="L11" i="19"/>
  <c r="G9" i="19"/>
  <c r="J9" i="19" s="1"/>
  <c r="N9" i="19" s="1"/>
  <c r="K9" i="19"/>
  <c r="M9" i="19"/>
  <c r="L9" i="19" l="1"/>
  <c r="N17" i="19"/>
</calcChain>
</file>

<file path=xl/sharedStrings.xml><?xml version="1.0" encoding="utf-8"?>
<sst xmlns="http://schemas.openxmlformats.org/spreadsheetml/2006/main" count="74" uniqueCount="66">
  <si>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</si>
  <si>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</si>
  <si>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</si>
  <si>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</si>
  <si>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</si>
  <si>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</si>
  <si>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</si>
  <si>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</si>
  <si>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</si>
  <si>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</si>
  <si>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</si>
  <si>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</si>
  <si>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</si>
  <si>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</si>
  <si>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</si>
  <si>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</si>
  <si>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</si>
  <si>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</si>
  <si>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16 =15*8</t>
  </si>
  <si>
    <t>уп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</si>
  <si>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соотвествующей закупки, с пропорциональным снижением начальных цен единиц закупаемых изделий.</t>
  </si>
  <si>
    <t>Расчет НМЦК подготовил: старший специалист по закупкам ______________________ Дедов А.В.
04.08.2021</t>
  </si>
  <si>
    <t xml:space="preserve">На основании приведенных данных устанавливается следующая начальная (максимальная) цена контракта: 86 400,00 (Восемьдесят шесть тысяч четыреста) рублей 00 копеек.
</t>
  </si>
  <si>
    <t>Кровать медицинская функциональная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</si>
  <si>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</si>
  <si>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Обоснование начальной (максимальной) цены контракта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</si>
  <si>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</si>
  <si>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</si>
  <si>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</si>
  <si>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</si>
  <si>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</si>
  <si>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</si>
  <si>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Сумма, руб.</t>
  </si>
  <si>
    <t>ИТОГО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</si>
  <si>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</si>
  <si>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</si>
  <si>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</si>
  <si>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</si>
  <si>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</si>
  <si>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</si>
  <si>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</si>
  <si>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</si>
  <si>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</si>
  <si>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</si>
  <si>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определение и обоснование начальной (максимальной) цены государственного контракта (далее – НМЦК) произведено методом сопоставимых рыночных цен (анализа рынка).
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– Рекомендации), утвержденными приказом Минэкономразвития России от 02.10.2013 № 567, для расчета НМЦК методом сопоставимых рыночных цен (анализа рынка) осуществлен сбор и анализ общедоступной ценовой информации в информационно-телекоммуникационной сети «Интернет».
Для определения начальной (максимальной) цены Контракта были использованы следующие ценовые предложения:</t>
  </si>
  <si>
    <t>л.</t>
  </si>
  <si>
    <t>Подготовил:  Кондусова В.Т.</t>
  </si>
  <si>
    <t>кг.</t>
  </si>
  <si>
    <t xml:space="preserve">Средство дезинфицирующее
Трилокс салфетки
</t>
  </si>
  <si>
    <t xml:space="preserve">Средство дезинфицирующее
Дезитабс 
</t>
  </si>
  <si>
    <t xml:space="preserve">Средство дезинфицирующее для медицинских инструментов на основе щелочи
 Актибор
</t>
  </si>
  <si>
    <t xml:space="preserve">Средство дезинфицирующее
Дезиптол 
</t>
  </si>
  <si>
    <t xml:space="preserve">Средство
Дезинфицирующее
Тетрасофт (дезинфицирующее жидкое мыло, 1л)
</t>
  </si>
  <si>
    <t>Комплект химических реактивов 
(Индикаторные полоски предназначенные для определения концентрации раствора  на  основе хлора)Дезиконт-ДХИ (хлор. таблет. ср-ва) (100 тестов)</t>
  </si>
  <si>
    <t xml:space="preserve">Комплект химических реактивов
(Индикаторные полоски предназначенные для определения концентрации раствора  на  глуаторовый альдегид (ЧАС))ест-полоски ТехноОкси (100шт/уп) (ТО)
</t>
  </si>
  <si>
    <t>Индикаторные полоски предназначенные для определения концентрации раствора  на  перекись водородаДезиконт-АЛАМИНОЛ (100шт/уп)</t>
  </si>
  <si>
    <t>упак.</t>
  </si>
  <si>
    <t xml:space="preserve">Средство дезинфицирующее
ТехноОкси  
</t>
  </si>
  <si>
    <t>Ценовое предложение 1 от 29.06.2026 №168, руб.</t>
  </si>
  <si>
    <t>Ценовое предложение 3 от 29.06.2026 329, руб.</t>
  </si>
  <si>
    <t>Ценовое предложение 2 от 29.06.2026 № 391,  руб.</t>
  </si>
  <si>
    <t>шт.</t>
  </si>
  <si>
    <t xml:space="preserve">Дезинфицирующее средство для поверхностей
Трилокс спрей ( 0.75)
</t>
  </si>
  <si>
    <t xml:space="preserve">Средство дезинфицирующее
Аламинол (фл. 1 литр). 
</t>
  </si>
  <si>
    <t xml:space="preserve">На основании приведенных данных устанавливается  (по наименьшему предложению КП 1) следующая начальная (максимальная) цена контракта: 223 368.00 (дести двадцать три  тысячи триста шестьдесят восемь) рублей 00 копеек
</t>
  </si>
  <si>
    <t>«Поставка дезинфицирующих средств и тест полосок»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</si>
</sst>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2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8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15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5" fillId="15" borderId="17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4" fontId="23" fillId="0" borderId="19" xfId="0" applyNumberFormat="1" applyFont="1" applyBorder="1" applyAlignment="1">
      <alignment horizontal="center" vertical="center" wrapText="1"/>
    </xf>
    <xf numFmtId="0" fontId="0" fillId="15" borderId="0" xfId="0" applyFill="1" applyAlignment="1">
      <alignment vertical="center"/>
    </xf>
    <xf numFmtId="0" fontId="23" fillId="15" borderId="14" xfId="0" applyFont="1" applyFill="1" applyBorder="1" applyAlignment="1">
      <alignment horizontal="center" vertical="center"/>
    </xf>
    <xf numFmtId="0" fontId="0" fillId="15" borderId="0" xfId="0" applyFill="1" applyAlignment="1">
      <alignment vertical="top"/>
    </xf>
    <xf numFmtId="0" fontId="23" fillId="15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0" fontId="22" fillId="0" borderId="10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22" fillId="0" borderId="23" xfId="0" applyFont="1" applyFill="1" applyBorder="1" applyAlignment="1">
      <alignment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right" vertical="top"/>
    </xf>
    <xf numFmtId="0" fontId="22" fillId="0" borderId="0" xfId="56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2" fillId="0" borderId="2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wrapText="1"/>
    </xf>
    <xf numFmtId="2" fontId="22" fillId="0" borderId="24" xfId="0" applyNumberFormat="1" applyFont="1" applyFill="1" applyBorder="1" applyAlignment="1">
      <alignment horizontal="center" vertical="center"/>
    </xf>
    <xf numFmtId="14" fontId="22" fillId="0" borderId="0" xfId="0" applyNumberFormat="1" applyFont="1" applyFill="1" applyAlignment="1">
      <alignment vertical="top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center" vertical="center" wrapText="1"/>
    </xf>
    <xf numFmtId="0" fontId="22" fillId="0" borderId="28" xfId="0" applyNumberFormat="1" applyFont="1" applyFill="1" applyBorder="1" applyAlignment="1">
      <alignment horizontal="left" vertical="center" wrapText="1"/>
    </xf>
    <xf numFmtId="4" fontId="22" fillId="0" borderId="24" xfId="0" applyNumberFormat="1" applyFont="1" applyFill="1" applyBorder="1" applyAlignment="1">
      <alignment horizontal="center" vertical="center" wrapText="1"/>
    </xf>
    <xf numFmtId="4" fontId="22" fillId="0" borderId="24" xfId="0" applyNumberFormat="1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0" fontId="1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2" fillId="0" borderId="0" xfId="0" applyFont="1" applyBorder="1"/>
    <xf numFmtId="0" fontId="0" fillId="0" borderId="0" xfId="0" applyBorder="1"/>
    <xf numFmtId="0" fontId="22" fillId="0" borderId="33" xfId="0" applyFont="1" applyFill="1" applyBorder="1" applyAlignment="1">
      <alignment horizontal="center" vertical="center"/>
    </xf>
    <xf numFmtId="4" fontId="22" fillId="0" borderId="34" xfId="0" applyNumberFormat="1" applyFont="1" applyFill="1" applyBorder="1" applyAlignment="1">
      <alignment horizontal="center" vertical="center"/>
    </xf>
    <xf numFmtId="4" fontId="23" fillId="0" borderId="31" xfId="0" applyNumberFormat="1" applyFont="1" applyFill="1" applyBorder="1" applyAlignment="1">
      <alignment horizontal="center" vertical="center"/>
    </xf>
    <xf numFmtId="0" fontId="33" fillId="0" borderId="0" xfId="0" applyFont="1" applyBorder="1"/>
    <xf numFmtId="0" fontId="40" fillId="16" borderId="0" xfId="0" applyFont="1" applyFill="1" applyBorder="1"/>
    <xf numFmtId="0" fontId="41" fillId="0" borderId="0" xfId="0" applyFont="1" applyBorder="1"/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 vertical="top"/>
    </xf>
    <xf numFmtId="0" fontId="23" fillId="0" borderId="31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7" fillId="0" borderId="0" xfId="0" applyFont="1" applyAlignment="1">
      <alignment horizontal="center" vertical="top" wrapText="1"/>
    </xf>
    <xf numFmtId="0" fontId="23" fillId="15" borderId="12" xfId="0" applyFont="1" applyFill="1" applyBorder="1" applyAlignment="1">
      <alignment horizontal="center" vertical="top" wrapText="1"/>
    </xf>
    <xf numFmtId="0" fontId="23" fillId="15" borderId="15" xfId="0" applyFont="1" applyFill="1" applyBorder="1" applyAlignment="1">
      <alignment horizontal="center" vertical="top" wrapText="1"/>
    </xf>
    <xf numFmtId="0" fontId="23" fillId="15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top" wrapText="1"/>
    </xf>
    <xf numFmtId="0" fontId="23" fillId="0" borderId="13" xfId="0" applyNumberFormat="1" applyFont="1" applyFill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top" wrapText="1"/>
    </xf>
    <xf numFmtId="0" fontId="23" fillId="15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center" wrapText="1"/>
    </xf>
    <xf numFmtId="0" fontId="23" fillId="15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35" fillId="15" borderId="10" xfId="0" applyFont="1" applyFill="1" applyBorder="1" applyAlignment="1">
      <alignment horizontal="center" vertical="top"/>
    </xf>
    <xf numFmtId="0" fontId="35" fillId="15" borderId="16" xfId="0" applyFont="1" applyFill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152728</xdr:colOff>
      <xdr:row>20</xdr:row>
      <xdr:rowOff>1</xdr:rowOff>
    </xdr:from>
    <xdr:to>
      <xdr:col>1</xdr:col>
      <xdr:colOff>885825</xdr:colOff>
      <xdr:row>21</xdr:row>
      <xdr:rowOff>9526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28" y="6019801"/>
          <a:ext cx="1028372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23</xdr:row>
      <xdr:rowOff>9525</xdr:rowOff>
    </xdr:from>
    <xdr:to>
      <xdr:col>1</xdr:col>
      <xdr:colOff>1533525</xdr:colOff>
      <xdr:row>24</xdr:row>
      <xdr:rowOff>0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934200"/>
          <a:ext cx="17335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23</xdr:row>
      <xdr:rowOff>538656</xdr:rowOff>
    </xdr:from>
    <xdr:to>
      <xdr:col>1</xdr:col>
      <xdr:colOff>10183</xdr:colOff>
      <xdr:row>25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25</xdr:row>
      <xdr:rowOff>32845</xdr:rowOff>
    </xdr:from>
    <xdr:to>
      <xdr:col>0</xdr:col>
      <xdr:colOff>292648</xdr:colOff>
      <xdr:row>26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26</xdr:row>
      <xdr:rowOff>32845</xdr:rowOff>
    </xdr:from>
    <xdr:to>
      <xdr:col>1</xdr:col>
      <xdr:colOff>3614</xdr:colOff>
      <xdr:row>27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22</xdr:row>
      <xdr:rowOff>13138</xdr:rowOff>
    </xdr:from>
    <xdr:to>
      <xdr:col>0</xdr:col>
      <xdr:colOff>292647</xdr:colOff>
      <xdr:row>22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5</xdr:row>
      <xdr:rowOff>466725</xdr:rowOff>
    </xdr:from>
    <xdr:to>
      <xdr:col>13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view="pageBreakPreview" zoomScaleNormal="85" zoomScaleSheetLayoutView="100" workbookViewId="0">
      <selection activeCell="B2" sqref="B2:J2"/>
    </sheetView>
  </sheetViews>
  <sheetFormatPr defaultRowHeight="13.2" x14ac:dyDescent="0.25"/>
  <cols>
    <col min="1" max="1" width="4.44140625" customWidth="1"/>
    <col min="2" max="2" width="27.21875" customWidth="1"/>
    <col min="3" max="3" width="12.5546875" customWidth="1"/>
    <col min="4" max="4" width="13.77734375" customWidth="1"/>
    <col min="5" max="5" width="12.5546875" customWidth="1"/>
    <col min="6" max="6" width="14.33203125" customWidth="1"/>
    <col min="7" max="7" width="11.88671875" customWidth="1"/>
    <col min="8" max="8" width="12.33203125" customWidth="1"/>
    <col min="10" max="10" width="13" customWidth="1"/>
    <col min="11" max="11" width="20.44140625" customWidth="1"/>
    <col min="12" max="12" width="12.5546875" customWidth="1"/>
    <col min="13" max="13" width="22.6640625" customWidth="1"/>
    <col min="15" max="15" width="13.21875" customWidth="1"/>
    <col min="19" max="19" width="12.33203125" customWidth="1"/>
  </cols>
  <sheetData>
    <row r="1" spans="1:21" s="8" customFormat="1" ht="21" customHeight="1" x14ac:dyDescent="0.3">
      <c r="A1" s="37"/>
      <c r="B1" s="37"/>
      <c r="C1" s="70" t="s">
        <v>25</v>
      </c>
      <c r="D1" s="70"/>
      <c r="E1" s="70"/>
      <c r="F1" s="70"/>
      <c r="G1" s="70"/>
      <c r="H1" s="70"/>
      <c r="I1" s="37"/>
      <c r="J1" s="37"/>
      <c r="K1" s="37"/>
    </row>
    <row r="2" spans="1:21" s="8" customFormat="1" ht="18" customHeight="1" x14ac:dyDescent="0.3">
      <c r="A2" s="37"/>
      <c r="B2" s="71" t="s">
        <v>65</v>
      </c>
      <c r="C2" s="71"/>
      <c r="D2" s="71"/>
      <c r="E2" s="71"/>
      <c r="F2" s="71"/>
      <c r="G2" s="71"/>
      <c r="H2" s="71"/>
      <c r="I2" s="71"/>
      <c r="J2" s="71"/>
      <c r="K2" s="37"/>
    </row>
    <row r="3" spans="1:21" s="42" customFormat="1" ht="128.25" customHeight="1" x14ac:dyDescent="0.25">
      <c r="A3" s="74" t="s">
        <v>44</v>
      </c>
      <c r="B3" s="75"/>
      <c r="C3" s="75"/>
      <c r="D3" s="75"/>
      <c r="E3" s="75"/>
      <c r="F3" s="75"/>
      <c r="G3" s="75"/>
      <c r="H3" s="75"/>
      <c r="I3" s="75"/>
      <c r="J3" s="75"/>
      <c r="K3" s="75"/>
      <c r="N3" s="3"/>
      <c r="O3" s="3"/>
      <c r="P3" s="3"/>
      <c r="Q3" s="3"/>
      <c r="R3" s="3"/>
      <c r="S3" s="3"/>
      <c r="T3" s="3"/>
      <c r="U3" s="3"/>
    </row>
    <row r="4" spans="1:21" s="8" customFormat="1" ht="11.25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N4" s="62"/>
      <c r="O4" s="62"/>
      <c r="P4" s="62"/>
      <c r="Q4" s="62"/>
      <c r="R4" s="62"/>
      <c r="S4" s="62"/>
      <c r="T4" s="62"/>
      <c r="U4" s="62"/>
    </row>
    <row r="5" spans="1:21" s="8" customFormat="1" ht="94.2" thickBot="1" x14ac:dyDescent="0.35">
      <c r="A5" s="48" t="s">
        <v>26</v>
      </c>
      <c r="B5" s="49" t="s">
        <v>27</v>
      </c>
      <c r="C5" s="50" t="s">
        <v>58</v>
      </c>
      <c r="D5" s="50" t="s">
        <v>60</v>
      </c>
      <c r="E5" s="50" t="s">
        <v>59</v>
      </c>
      <c r="F5" s="50" t="s">
        <v>28</v>
      </c>
      <c r="G5" s="50" t="s">
        <v>34</v>
      </c>
      <c r="H5" s="50" t="s">
        <v>29</v>
      </c>
      <c r="I5" s="50" t="s">
        <v>30</v>
      </c>
      <c r="J5" s="51" t="s">
        <v>31</v>
      </c>
      <c r="K5" s="64" t="s">
        <v>32</v>
      </c>
      <c r="L5" s="67"/>
      <c r="N5" s="62"/>
      <c r="O5" s="62"/>
      <c r="P5" s="62"/>
      <c r="Q5" s="62"/>
      <c r="R5" s="62"/>
      <c r="S5" s="62"/>
      <c r="T5" s="62"/>
      <c r="U5" s="62"/>
    </row>
    <row r="6" spans="1:21" s="8" customFormat="1" ht="88.2" customHeight="1" x14ac:dyDescent="0.3">
      <c r="A6" s="52">
        <v>1</v>
      </c>
      <c r="B6" s="53" t="s">
        <v>62</v>
      </c>
      <c r="C6" s="54">
        <v>663</v>
      </c>
      <c r="D6" s="54">
        <v>667.42</v>
      </c>
      <c r="E6" s="54">
        <v>680.68</v>
      </c>
      <c r="F6" s="55">
        <f t="shared" ref="F6:F16" si="0">ROUND(SUM(C6:E6)/COUNT(C6:E6), 2)</f>
        <v>670.37</v>
      </c>
      <c r="G6" s="55">
        <f t="shared" ref="G6:G16" si="1">STDEV(C6:E6)</f>
        <v>9.2009637176402848</v>
      </c>
      <c r="H6" s="46">
        <f t="shared" ref="H6:H16" si="2">(G6/F6)*100</f>
        <v>1.3725202078912071</v>
      </c>
      <c r="I6" s="43" t="s">
        <v>61</v>
      </c>
      <c r="J6" s="56">
        <v>50</v>
      </c>
      <c r="K6" s="65">
        <f>F6*J6</f>
        <v>33518.5</v>
      </c>
      <c r="L6" s="68"/>
      <c r="N6" s="62"/>
      <c r="O6" s="62"/>
      <c r="P6" s="62"/>
      <c r="Q6" s="62"/>
      <c r="R6" s="62"/>
      <c r="S6" s="62"/>
      <c r="T6" s="62"/>
      <c r="U6" s="62"/>
    </row>
    <row r="7" spans="1:21" s="8" customFormat="1" ht="88.8" customHeight="1" x14ac:dyDescent="0.3">
      <c r="A7" s="52">
        <v>2</v>
      </c>
      <c r="B7" s="57" t="s">
        <v>48</v>
      </c>
      <c r="C7" s="54">
        <v>718.5</v>
      </c>
      <c r="D7" s="54">
        <v>737.66</v>
      </c>
      <c r="E7" s="54">
        <v>742.45</v>
      </c>
      <c r="F7" s="55">
        <f t="shared" si="0"/>
        <v>732.87</v>
      </c>
      <c r="G7" s="55">
        <f t="shared" si="1"/>
        <v>12.6731487799994</v>
      </c>
      <c r="H7" s="46">
        <f t="shared" si="2"/>
        <v>1.7292492229180345</v>
      </c>
      <c r="I7" s="54" t="s">
        <v>56</v>
      </c>
      <c r="J7" s="54">
        <v>60</v>
      </c>
      <c r="K7" s="65">
        <f t="shared" ref="K7:K16" si="3">F7*J7</f>
        <v>43972.2</v>
      </c>
      <c r="L7" s="69"/>
      <c r="N7" s="62"/>
      <c r="O7" s="62"/>
      <c r="P7" s="62"/>
      <c r="Q7" s="62"/>
      <c r="R7" s="62"/>
      <c r="S7" s="62"/>
      <c r="T7" s="62"/>
      <c r="U7" s="62"/>
    </row>
    <row r="8" spans="1:21" s="8" customFormat="1" ht="94.8" customHeight="1" x14ac:dyDescent="0.3">
      <c r="A8" s="52">
        <v>3</v>
      </c>
      <c r="B8" s="57" t="s">
        <v>52</v>
      </c>
      <c r="C8" s="54">
        <v>247.5</v>
      </c>
      <c r="D8" s="54">
        <v>252.45</v>
      </c>
      <c r="E8" s="54">
        <v>255.75</v>
      </c>
      <c r="F8" s="55">
        <f t="shared" si="0"/>
        <v>251.9</v>
      </c>
      <c r="G8" s="55">
        <f t="shared" si="1"/>
        <v>4.1524089393989119</v>
      </c>
      <c r="H8" s="46">
        <f t="shared" si="2"/>
        <v>1.6484354662163205</v>
      </c>
      <c r="I8" s="43" t="s">
        <v>45</v>
      </c>
      <c r="J8" s="56">
        <v>10</v>
      </c>
      <c r="K8" s="65">
        <f t="shared" si="3"/>
        <v>2519</v>
      </c>
      <c r="L8" s="69"/>
      <c r="N8" s="62"/>
      <c r="O8" s="62"/>
      <c r="P8" s="62"/>
      <c r="Q8" s="62"/>
      <c r="R8" s="62"/>
      <c r="S8" s="62"/>
      <c r="T8" s="62"/>
      <c r="U8" s="62"/>
    </row>
    <row r="9" spans="1:21" s="8" customFormat="1" ht="82.2" customHeight="1" x14ac:dyDescent="0.3">
      <c r="A9" s="12">
        <v>4</v>
      </c>
      <c r="B9" s="58" t="s">
        <v>49</v>
      </c>
      <c r="C9" s="21">
        <v>519</v>
      </c>
      <c r="D9" s="54">
        <v>532.84</v>
      </c>
      <c r="E9" s="54">
        <v>536.29999999999995</v>
      </c>
      <c r="F9" s="55">
        <f t="shared" si="0"/>
        <v>529.38</v>
      </c>
      <c r="G9" s="55">
        <f t="shared" si="1"/>
        <v>9.1542995362834727</v>
      </c>
      <c r="H9" s="46">
        <f t="shared" si="2"/>
        <v>1.729249222918031</v>
      </c>
      <c r="I9" s="12" t="s">
        <v>47</v>
      </c>
      <c r="J9" s="12">
        <v>3</v>
      </c>
      <c r="K9" s="65">
        <f t="shared" si="3"/>
        <v>1588.1399999999999</v>
      </c>
      <c r="L9" s="69"/>
      <c r="N9" s="62"/>
      <c r="O9" s="62"/>
      <c r="P9" s="62"/>
      <c r="Q9" s="62"/>
      <c r="R9" s="62"/>
      <c r="S9" s="62"/>
      <c r="T9" s="62"/>
      <c r="U9" s="62"/>
    </row>
    <row r="10" spans="1:21" s="8" customFormat="1" ht="152.4" customHeight="1" x14ac:dyDescent="0.3">
      <c r="A10" s="12">
        <v>5</v>
      </c>
      <c r="B10" s="58" t="s">
        <v>53</v>
      </c>
      <c r="C10" s="21">
        <v>868.5</v>
      </c>
      <c r="D10" s="54">
        <v>880.08</v>
      </c>
      <c r="E10" s="54">
        <v>897.45</v>
      </c>
      <c r="F10" s="55">
        <f t="shared" si="0"/>
        <v>882.01</v>
      </c>
      <c r="G10" s="55">
        <f t="shared" si="1"/>
        <v>14.571180460072569</v>
      </c>
      <c r="H10" s="46">
        <f t="shared" si="2"/>
        <v>1.6520425460111077</v>
      </c>
      <c r="I10" s="12" t="s">
        <v>56</v>
      </c>
      <c r="J10" s="58">
        <v>1</v>
      </c>
      <c r="K10" s="65">
        <f t="shared" si="3"/>
        <v>882.01</v>
      </c>
      <c r="L10" s="67"/>
      <c r="N10" s="62"/>
      <c r="O10" s="62"/>
      <c r="P10" s="62"/>
      <c r="Q10" s="62"/>
      <c r="R10" s="62"/>
      <c r="S10" s="62"/>
      <c r="T10" s="62"/>
      <c r="U10" s="62"/>
    </row>
    <row r="11" spans="1:21" s="8" customFormat="1" ht="177.6" customHeight="1" x14ac:dyDescent="0.3">
      <c r="A11" s="12">
        <v>6</v>
      </c>
      <c r="B11" s="58" t="s">
        <v>54</v>
      </c>
      <c r="C11" s="21">
        <v>1314</v>
      </c>
      <c r="D11" s="54">
        <v>1349.04</v>
      </c>
      <c r="E11" s="54">
        <v>1357.8</v>
      </c>
      <c r="F11" s="55">
        <f t="shared" si="0"/>
        <v>1340.28</v>
      </c>
      <c r="G11" s="55">
        <f t="shared" si="1"/>
        <v>23.176781484925787</v>
      </c>
      <c r="H11" s="46">
        <f t="shared" si="2"/>
        <v>1.729249222918031</v>
      </c>
      <c r="I11" s="12" t="s">
        <v>56</v>
      </c>
      <c r="J11" s="12">
        <v>3</v>
      </c>
      <c r="K11" s="65">
        <f t="shared" si="3"/>
        <v>4020.84</v>
      </c>
      <c r="L11" s="67"/>
      <c r="N11" s="62"/>
      <c r="O11" s="62"/>
      <c r="P11" s="62"/>
      <c r="Q11" s="62"/>
      <c r="R11" s="62"/>
      <c r="S11" s="62"/>
      <c r="T11" s="62"/>
      <c r="U11" s="62"/>
    </row>
    <row r="12" spans="1:21" s="8" customFormat="1" ht="121.8" customHeight="1" x14ac:dyDescent="0.3">
      <c r="A12" s="12">
        <v>7</v>
      </c>
      <c r="B12" s="58" t="s">
        <v>55</v>
      </c>
      <c r="C12" s="21">
        <v>868.5</v>
      </c>
      <c r="D12" s="54">
        <v>885.87</v>
      </c>
      <c r="E12" s="54">
        <v>903.24</v>
      </c>
      <c r="F12" s="55">
        <f t="shared" si="0"/>
        <v>885.87</v>
      </c>
      <c r="G12" s="55">
        <f t="shared" si="1"/>
        <v>17.370000000000005</v>
      </c>
      <c r="H12" s="46">
        <f t="shared" si="2"/>
        <v>1.9607843137254908</v>
      </c>
      <c r="I12" s="12" t="s">
        <v>56</v>
      </c>
      <c r="J12" s="12">
        <v>3</v>
      </c>
      <c r="K12" s="65">
        <f t="shared" si="3"/>
        <v>2657.61</v>
      </c>
      <c r="L12" s="67"/>
      <c r="N12" s="62"/>
      <c r="O12" s="62"/>
      <c r="P12" s="62"/>
      <c r="Q12" s="62"/>
      <c r="R12" s="62"/>
      <c r="S12" s="62"/>
      <c r="T12" s="62"/>
      <c r="U12" s="62"/>
    </row>
    <row r="13" spans="1:21" s="8" customFormat="1" ht="82.2" customHeight="1" x14ac:dyDescent="0.3">
      <c r="A13" s="12">
        <v>8</v>
      </c>
      <c r="B13" s="58" t="s">
        <v>63</v>
      </c>
      <c r="C13" s="21">
        <v>787.5</v>
      </c>
      <c r="D13" s="54">
        <v>808.5</v>
      </c>
      <c r="E13" s="54">
        <v>808.5</v>
      </c>
      <c r="F13" s="55">
        <f t="shared" si="0"/>
        <v>801.5</v>
      </c>
      <c r="G13" s="55">
        <f t="shared" si="1"/>
        <v>12.124355652982141</v>
      </c>
      <c r="H13" s="46">
        <f t="shared" si="2"/>
        <v>1.5127081288811155</v>
      </c>
      <c r="I13" s="12" t="s">
        <v>45</v>
      </c>
      <c r="J13" s="12">
        <v>20</v>
      </c>
      <c r="K13" s="65">
        <f t="shared" si="3"/>
        <v>16030</v>
      </c>
      <c r="L13" s="67"/>
      <c r="N13" s="62"/>
      <c r="O13" s="62"/>
      <c r="P13" s="62"/>
      <c r="Q13" s="62"/>
      <c r="R13" s="62"/>
      <c r="S13" s="62"/>
      <c r="T13" s="62"/>
      <c r="U13" s="62"/>
    </row>
    <row r="14" spans="1:21" s="8" customFormat="1" ht="82.2" customHeight="1" x14ac:dyDescent="0.3">
      <c r="A14" s="12">
        <v>9</v>
      </c>
      <c r="B14" s="58" t="s">
        <v>51</v>
      </c>
      <c r="C14" s="21">
        <v>502.5</v>
      </c>
      <c r="D14" s="54">
        <v>515.9</v>
      </c>
      <c r="E14" s="54">
        <v>505.9</v>
      </c>
      <c r="F14" s="55">
        <f t="shared" si="0"/>
        <v>508.1</v>
      </c>
      <c r="G14" s="55">
        <f t="shared" si="1"/>
        <v>6.9656299069071901</v>
      </c>
      <c r="H14" s="46">
        <f t="shared" si="2"/>
        <v>1.3709171239730742</v>
      </c>
      <c r="I14" s="12" t="s">
        <v>45</v>
      </c>
      <c r="J14" s="12">
        <v>10</v>
      </c>
      <c r="K14" s="65">
        <f t="shared" si="3"/>
        <v>5081</v>
      </c>
      <c r="L14" s="67"/>
      <c r="N14" s="62"/>
      <c r="O14" s="62"/>
      <c r="P14" s="62"/>
      <c r="Q14" s="62"/>
      <c r="R14" s="62"/>
      <c r="S14" s="62"/>
      <c r="T14" s="62"/>
      <c r="U14" s="62"/>
    </row>
    <row r="15" spans="1:21" s="8" customFormat="1" ht="91.8" customHeight="1" x14ac:dyDescent="0.3">
      <c r="A15" s="12">
        <v>10</v>
      </c>
      <c r="B15" s="58" t="s">
        <v>57</v>
      </c>
      <c r="C15" s="21">
        <v>919.5</v>
      </c>
      <c r="D15" s="54">
        <v>944.02</v>
      </c>
      <c r="E15" s="54">
        <v>944.02</v>
      </c>
      <c r="F15" s="55">
        <f t="shared" si="0"/>
        <v>935.85</v>
      </c>
      <c r="G15" s="55">
        <f t="shared" si="1"/>
        <v>14.156628600529613</v>
      </c>
      <c r="H15" s="46">
        <f t="shared" si="2"/>
        <v>1.5127027408804417</v>
      </c>
      <c r="I15" s="12" t="s">
        <v>45</v>
      </c>
      <c r="J15" s="12">
        <v>30</v>
      </c>
      <c r="K15" s="65">
        <f t="shared" si="3"/>
        <v>28075.5</v>
      </c>
      <c r="L15" s="67"/>
      <c r="N15" s="62"/>
      <c r="O15" s="62"/>
      <c r="P15" s="62"/>
      <c r="Q15" s="62"/>
      <c r="R15" s="62"/>
      <c r="S15" s="62"/>
      <c r="T15" s="62"/>
      <c r="U15" s="62"/>
    </row>
    <row r="16" spans="1:21" s="8" customFormat="1" ht="87" customHeight="1" x14ac:dyDescent="0.3">
      <c r="A16" s="12">
        <v>11</v>
      </c>
      <c r="B16" s="58" t="s">
        <v>50</v>
      </c>
      <c r="C16" s="21">
        <v>1746</v>
      </c>
      <c r="D16" s="54">
        <v>1792.56</v>
      </c>
      <c r="E16" s="54">
        <v>1804.2</v>
      </c>
      <c r="F16" s="55">
        <f t="shared" si="0"/>
        <v>1780.92</v>
      </c>
      <c r="G16" s="55">
        <f t="shared" si="1"/>
        <v>30.796545260791838</v>
      </c>
      <c r="H16" s="46">
        <f t="shared" si="2"/>
        <v>1.729249222918033</v>
      </c>
      <c r="I16" s="12" t="s">
        <v>45</v>
      </c>
      <c r="J16" s="12">
        <v>50</v>
      </c>
      <c r="K16" s="65">
        <f t="shared" si="3"/>
        <v>89046</v>
      </c>
      <c r="L16" s="67"/>
      <c r="N16" s="62"/>
      <c r="O16" s="62"/>
      <c r="P16" s="62"/>
      <c r="Q16" s="62"/>
      <c r="R16" s="62"/>
      <c r="S16" s="62"/>
      <c r="T16" s="62"/>
      <c r="U16" s="62"/>
    </row>
    <row r="17" spans="1:21" s="8" customFormat="1" ht="19.5" customHeight="1" thickBot="1" x14ac:dyDescent="0.35">
      <c r="A17" s="76" t="s">
        <v>33</v>
      </c>
      <c r="B17" s="77"/>
      <c r="C17" s="77"/>
      <c r="D17" s="77"/>
      <c r="E17" s="77"/>
      <c r="F17" s="77"/>
      <c r="G17" s="77"/>
      <c r="H17" s="77"/>
      <c r="I17" s="77"/>
      <c r="J17" s="77"/>
      <c r="K17" s="66">
        <f>SUM(K6:K16)</f>
        <v>227390.8</v>
      </c>
      <c r="L17" s="67"/>
      <c r="N17" s="62"/>
      <c r="O17" s="62"/>
      <c r="P17" s="62"/>
      <c r="Q17" s="62"/>
      <c r="R17" s="62"/>
      <c r="S17" s="62"/>
      <c r="T17" s="62"/>
      <c r="U17" s="62"/>
    </row>
    <row r="18" spans="1:21" s="8" customFormat="1" ht="15.6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N18" s="62"/>
      <c r="O18" s="62"/>
      <c r="P18" s="62"/>
      <c r="Q18" s="62"/>
      <c r="R18" s="62"/>
      <c r="S18" s="62"/>
      <c r="T18" s="62"/>
      <c r="U18" s="62"/>
    </row>
    <row r="19" spans="1:21" s="8" customFormat="1" ht="36.75" customHeight="1" x14ac:dyDescent="0.3">
      <c r="A19" s="72" t="s">
        <v>35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N19" s="62"/>
      <c r="O19" s="62"/>
      <c r="P19" s="62"/>
      <c r="Q19" s="62"/>
      <c r="R19" s="62"/>
      <c r="S19" s="62"/>
      <c r="T19" s="62"/>
      <c r="U19" s="62"/>
    </row>
    <row r="20" spans="1:21" s="8" customFormat="1" ht="20.25" customHeight="1" x14ac:dyDescent="0.3">
      <c r="A20" s="59" t="s">
        <v>36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N20" s="62"/>
      <c r="O20" s="62"/>
      <c r="P20" s="62"/>
      <c r="Q20" s="62"/>
      <c r="R20" s="62"/>
      <c r="S20" s="62"/>
      <c r="T20" s="62"/>
      <c r="U20" s="62"/>
    </row>
    <row r="21" spans="1:21" s="8" customFormat="1" ht="39.75" customHeight="1" x14ac:dyDescent="0.3">
      <c r="A21" s="59"/>
      <c r="B21" s="37"/>
      <c r="C21" s="37"/>
      <c r="D21" s="37"/>
      <c r="E21" s="37"/>
      <c r="F21" s="37"/>
      <c r="G21" s="37"/>
      <c r="H21" s="37"/>
      <c r="I21" s="37"/>
      <c r="J21" s="37"/>
      <c r="K21" s="37"/>
      <c r="N21" s="62"/>
      <c r="O21" s="62"/>
      <c r="P21" s="62"/>
      <c r="Q21" s="62"/>
      <c r="R21" s="62"/>
      <c r="S21" s="62"/>
      <c r="T21" s="62"/>
      <c r="U21" s="62"/>
    </row>
    <row r="22" spans="1:21" s="8" customFormat="1" ht="15.6" x14ac:dyDescent="0.3">
      <c r="A22" s="59" t="s">
        <v>43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N22" s="62"/>
      <c r="O22" s="62"/>
      <c r="P22" s="62"/>
      <c r="Q22" s="62"/>
      <c r="R22" s="62"/>
      <c r="S22" s="62"/>
      <c r="T22" s="62"/>
      <c r="U22" s="62"/>
    </row>
    <row r="23" spans="1:21" s="8" customFormat="1" ht="15.6" x14ac:dyDescent="0.3">
      <c r="A23" s="59"/>
      <c r="B23" s="59" t="s">
        <v>37</v>
      </c>
      <c r="C23" s="37"/>
      <c r="D23" s="37"/>
      <c r="E23" s="37"/>
      <c r="F23" s="37"/>
      <c r="G23" s="37"/>
      <c r="H23" s="37"/>
      <c r="I23" s="37"/>
      <c r="J23" s="37"/>
      <c r="K23" s="37"/>
      <c r="N23" s="62"/>
      <c r="O23" s="62"/>
      <c r="P23" s="62"/>
      <c r="Q23" s="62"/>
      <c r="R23" s="62"/>
      <c r="S23" s="62"/>
      <c r="T23" s="62"/>
      <c r="U23" s="62"/>
    </row>
    <row r="24" spans="1:21" s="8" customFormat="1" ht="40.5" customHeight="1" x14ac:dyDescent="0.3">
      <c r="A24" s="59"/>
      <c r="B24" s="37"/>
      <c r="C24" s="59" t="s">
        <v>38</v>
      </c>
      <c r="D24" s="37"/>
      <c r="E24" s="37"/>
      <c r="F24" s="37"/>
      <c r="G24" s="37"/>
      <c r="H24" s="37"/>
      <c r="I24" s="37"/>
      <c r="J24" s="37"/>
      <c r="K24" s="37"/>
      <c r="N24" s="62"/>
      <c r="O24" s="62"/>
      <c r="P24" s="62"/>
      <c r="Q24" s="62"/>
      <c r="R24" s="62"/>
      <c r="S24" s="62"/>
      <c r="T24" s="62"/>
      <c r="U24" s="62"/>
    </row>
    <row r="25" spans="1:21" s="8" customFormat="1" ht="15.6" x14ac:dyDescent="0.3">
      <c r="A25" s="59"/>
      <c r="B25" s="59" t="s">
        <v>39</v>
      </c>
      <c r="C25" s="59"/>
      <c r="D25" s="37"/>
      <c r="E25" s="37"/>
      <c r="F25" s="37"/>
      <c r="G25" s="37"/>
      <c r="H25" s="37"/>
      <c r="I25" s="37"/>
      <c r="J25" s="37"/>
      <c r="K25" s="37"/>
      <c r="N25" s="62"/>
      <c r="O25" s="62"/>
      <c r="P25" s="62"/>
      <c r="Q25" s="62"/>
      <c r="R25" s="62"/>
      <c r="S25" s="62"/>
      <c r="T25" s="62"/>
      <c r="U25" s="62"/>
    </row>
    <row r="26" spans="1:21" s="8" customFormat="1" ht="15.6" x14ac:dyDescent="0.3">
      <c r="A26" s="59"/>
      <c r="B26" s="59" t="s">
        <v>40</v>
      </c>
      <c r="C26" s="59"/>
      <c r="D26" s="37"/>
      <c r="E26" s="37"/>
      <c r="F26" s="37"/>
      <c r="G26" s="37"/>
      <c r="H26" s="37"/>
      <c r="I26" s="37"/>
      <c r="J26" s="37"/>
      <c r="K26" s="37"/>
      <c r="N26" s="62"/>
      <c r="O26" s="62"/>
      <c r="P26" s="62"/>
      <c r="Q26" s="62"/>
      <c r="R26" s="62"/>
      <c r="S26" s="62"/>
      <c r="T26" s="62"/>
      <c r="U26" s="62"/>
    </row>
    <row r="27" spans="1:21" s="8" customFormat="1" ht="15.6" x14ac:dyDescent="0.3">
      <c r="A27" s="59"/>
      <c r="B27" s="59" t="s">
        <v>41</v>
      </c>
      <c r="C27" s="59"/>
      <c r="D27" s="37"/>
      <c r="E27" s="37"/>
      <c r="F27" s="37"/>
      <c r="G27" s="37"/>
      <c r="H27" s="37"/>
      <c r="I27" s="37"/>
      <c r="J27" s="37"/>
      <c r="K27" s="37"/>
      <c r="N27" s="62"/>
      <c r="O27" s="62"/>
      <c r="P27" s="62"/>
      <c r="Q27" s="62"/>
      <c r="R27" s="62"/>
      <c r="S27" s="62"/>
      <c r="T27" s="62"/>
      <c r="U27" s="62"/>
    </row>
    <row r="28" spans="1:21" s="8" customFormat="1" ht="15.6" x14ac:dyDescent="0.3">
      <c r="A28" s="59"/>
      <c r="B28" s="37"/>
      <c r="C28" s="37"/>
      <c r="D28" s="37"/>
      <c r="E28" s="37"/>
      <c r="F28" s="37"/>
      <c r="G28" s="37"/>
      <c r="H28" s="37"/>
      <c r="I28" s="37"/>
      <c r="J28" s="37"/>
      <c r="K28" s="37"/>
      <c r="N28" s="62"/>
      <c r="O28" s="62"/>
      <c r="P28" s="62"/>
      <c r="Q28" s="62"/>
      <c r="R28" s="62"/>
      <c r="S28" s="62"/>
      <c r="T28" s="62"/>
      <c r="U28" s="62"/>
    </row>
    <row r="29" spans="1:21" s="8" customFormat="1" ht="15.6" x14ac:dyDescent="0.3">
      <c r="A29" s="44"/>
      <c r="B29" s="72" t="s">
        <v>42</v>
      </c>
      <c r="C29" s="72"/>
      <c r="D29" s="72"/>
      <c r="E29" s="72"/>
      <c r="F29" s="72"/>
      <c r="G29" s="72"/>
      <c r="H29" s="72"/>
      <c r="I29" s="72"/>
      <c r="J29" s="72"/>
      <c r="K29" s="72"/>
      <c r="N29" s="62"/>
      <c r="O29" s="62"/>
      <c r="P29" s="62"/>
      <c r="Q29" s="62"/>
      <c r="R29" s="62"/>
      <c r="S29" s="62"/>
      <c r="T29" s="62"/>
      <c r="U29" s="62"/>
    </row>
    <row r="30" spans="1:21" s="8" customFormat="1" ht="44.25" customHeight="1" x14ac:dyDescent="0.3">
      <c r="A30" s="37"/>
      <c r="B30" s="73" t="s">
        <v>64</v>
      </c>
      <c r="C30" s="73"/>
      <c r="D30" s="73"/>
      <c r="E30" s="73"/>
      <c r="F30" s="73"/>
      <c r="G30" s="73"/>
      <c r="H30" s="73"/>
      <c r="I30" s="73"/>
      <c r="J30" s="73"/>
      <c r="K30" s="73"/>
      <c r="N30" s="62"/>
      <c r="O30" s="62"/>
      <c r="P30" s="62"/>
      <c r="Q30" s="62"/>
      <c r="R30" s="62"/>
      <c r="S30" s="62"/>
      <c r="T30" s="62"/>
      <c r="U30" s="62"/>
    </row>
    <row r="31" spans="1:21" s="8" customFormat="1" ht="19.5" customHeight="1" x14ac:dyDescent="0.3">
      <c r="A31" s="44"/>
      <c r="B31" s="72" t="s">
        <v>46</v>
      </c>
      <c r="C31" s="72"/>
      <c r="D31" s="72"/>
      <c r="E31" s="72"/>
      <c r="F31" s="72"/>
      <c r="G31" s="72"/>
      <c r="H31" s="72"/>
      <c r="I31" s="72"/>
      <c r="J31" s="72"/>
      <c r="K31" s="44"/>
      <c r="N31" s="62"/>
      <c r="O31" s="62"/>
      <c r="P31" s="62"/>
      <c r="Q31" s="62"/>
      <c r="R31" s="62"/>
      <c r="S31" s="62"/>
      <c r="T31" s="62"/>
      <c r="U31" s="62"/>
    </row>
    <row r="32" spans="1:21" s="8" customFormat="1" ht="13.5" customHeight="1" x14ac:dyDescent="0.3">
      <c r="A32" s="37"/>
      <c r="B32" s="47">
        <v>46223</v>
      </c>
      <c r="C32" s="45"/>
      <c r="D32" s="45"/>
      <c r="E32" s="45"/>
      <c r="F32" s="45"/>
      <c r="G32" s="45"/>
      <c r="H32" s="45"/>
      <c r="I32" s="45"/>
      <c r="J32" s="45"/>
      <c r="K32" s="45"/>
      <c r="N32" s="62"/>
      <c r="O32" s="62"/>
      <c r="P32" s="62"/>
      <c r="Q32" s="62"/>
      <c r="R32" s="62"/>
      <c r="S32" s="62"/>
      <c r="T32" s="62"/>
      <c r="U32" s="62"/>
    </row>
    <row r="33" spans="1:21" ht="15.6" x14ac:dyDescent="0.3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N33" s="63"/>
      <c r="O33" s="63"/>
      <c r="P33" s="63"/>
      <c r="Q33" s="63"/>
      <c r="R33" s="63"/>
      <c r="S33" s="63"/>
      <c r="T33" s="63"/>
      <c r="U33" s="63"/>
    </row>
    <row r="34" spans="1:2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N34" s="63"/>
      <c r="O34" s="63"/>
      <c r="P34" s="63"/>
      <c r="Q34" s="63"/>
      <c r="R34" s="63"/>
      <c r="S34" s="63"/>
      <c r="T34" s="63"/>
      <c r="U34" s="63"/>
    </row>
    <row r="35" spans="1:21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N35" s="63"/>
      <c r="O35" s="63"/>
      <c r="P35" s="63"/>
      <c r="Q35" s="63"/>
      <c r="R35" s="63"/>
      <c r="S35" s="63"/>
      <c r="T35" s="63"/>
      <c r="U35" s="63"/>
    </row>
    <row r="36" spans="1:21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N36" s="63"/>
      <c r="O36" s="63"/>
      <c r="P36" s="63"/>
      <c r="Q36" s="63"/>
      <c r="R36" s="63"/>
      <c r="S36" s="63"/>
      <c r="T36" s="63"/>
      <c r="U36" s="63"/>
    </row>
    <row r="37" spans="1:21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N37" s="63"/>
      <c r="O37" s="63"/>
      <c r="P37" s="63"/>
      <c r="Q37" s="63"/>
      <c r="R37" s="63"/>
      <c r="S37" s="63"/>
      <c r="T37" s="63"/>
      <c r="U37" s="63"/>
    </row>
    <row r="38" spans="1:21" x14ac:dyDescent="0.25">
      <c r="N38" s="63"/>
      <c r="O38" s="63"/>
      <c r="P38" s="63"/>
      <c r="Q38" s="63"/>
      <c r="R38" s="63"/>
      <c r="S38" s="63"/>
      <c r="T38" s="63"/>
      <c r="U38" s="63"/>
    </row>
    <row r="39" spans="1:21" x14ac:dyDescent="0.25">
      <c r="N39" s="63"/>
      <c r="O39" s="63"/>
      <c r="P39" s="63"/>
      <c r="Q39" s="63"/>
      <c r="R39" s="63"/>
      <c r="S39" s="63"/>
      <c r="T39" s="63"/>
      <c r="U39" s="63"/>
    </row>
    <row r="40" spans="1:21" x14ac:dyDescent="0.25">
      <c r="N40" s="63"/>
      <c r="O40" s="63"/>
      <c r="P40" s="63"/>
      <c r="Q40" s="63"/>
      <c r="R40" s="63"/>
      <c r="S40" s="63"/>
      <c r="T40" s="63"/>
      <c r="U40" s="63"/>
    </row>
  </sheetData>
  <mergeCells count="8">
    <mergeCell ref="C1:H1"/>
    <mergeCell ref="B2:J2"/>
    <mergeCell ref="B31:J31"/>
    <mergeCell ref="B30:K30"/>
    <mergeCell ref="B29:K29"/>
    <mergeCell ref="A3:K3"/>
    <mergeCell ref="A19:K19"/>
    <mergeCell ref="A17:J17"/>
  </mergeCells>
  <pageMargins left="0.7" right="0.7" top="0.75" bottom="0.75" header="0.3" footer="0.3"/>
  <pageSetup paperSize="9" scale="43" orientation="portrait" r:id="rId1"/>
  <rowBreaks count="1" manualBreakCount="1">
    <brk id="4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view="pageBreakPreview" zoomScale="75" zoomScaleNormal="55" zoomScaleSheetLayoutView="75" zoomScalePageLayoutView="70" workbookViewId="0">
      <selection activeCell="K12" sqref="K12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4" width="15" style="1" customWidth="1"/>
    <col min="5" max="6" width="14.109375" style="1" customWidth="1"/>
    <col min="7" max="7" width="12.109375" style="1" customWidth="1"/>
    <col min="8" max="8" width="12.6640625" style="35" customWidth="1"/>
    <col min="9" max="9" width="12.6640625" style="1" customWidth="1"/>
    <col min="10" max="10" width="14.88671875" style="1" customWidth="1"/>
    <col min="11" max="11" width="15.109375" style="1" customWidth="1"/>
    <col min="12" max="12" width="14.6640625" style="1" customWidth="1"/>
    <col min="13" max="13" width="15.5546875" style="1" customWidth="1"/>
    <col min="14" max="14" width="24.109375" style="1" customWidth="1"/>
    <col min="15" max="15" width="17.44140625" style="1" customWidth="1"/>
    <col min="16" max="16" width="9.109375" style="1"/>
    <col min="17" max="17" width="17.6640625" style="1" customWidth="1"/>
    <col min="18" max="18" width="19.33203125" style="1" customWidth="1"/>
    <col min="19" max="16384" width="9.109375" style="1"/>
  </cols>
  <sheetData>
    <row r="1" spans="1:14" ht="27" customHeight="1" x14ac:dyDescent="0.3">
      <c r="A1" s="11"/>
      <c r="B1" s="11"/>
      <c r="N1" s="42"/>
    </row>
    <row r="2" spans="1:14" ht="30.6" customHeight="1" x14ac:dyDescent="0.25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55.5" customHeight="1" x14ac:dyDescent="0.25">
      <c r="A3" s="10"/>
      <c r="B3" s="91" t="s">
        <v>24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13.8" thickBot="1" x14ac:dyDescent="0.3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s="27" customFormat="1" ht="65.25" customHeight="1" x14ac:dyDescent="0.25">
      <c r="A5" s="81" t="s">
        <v>1</v>
      </c>
      <c r="B5" s="83" t="s">
        <v>11</v>
      </c>
      <c r="C5" s="83" t="s">
        <v>0</v>
      </c>
      <c r="D5" s="83" t="s">
        <v>2</v>
      </c>
      <c r="E5" s="83"/>
      <c r="F5" s="83"/>
      <c r="G5" s="83"/>
      <c r="H5" s="85" t="s">
        <v>3</v>
      </c>
      <c r="I5" s="87" t="s">
        <v>4</v>
      </c>
      <c r="J5" s="87" t="s">
        <v>5</v>
      </c>
      <c r="K5" s="87"/>
      <c r="L5" s="87"/>
      <c r="M5" s="89" t="s">
        <v>17</v>
      </c>
      <c r="N5" s="26" t="s">
        <v>13</v>
      </c>
    </row>
    <row r="6" spans="1:14" s="27" customFormat="1" ht="115.5" customHeight="1" x14ac:dyDescent="0.25">
      <c r="A6" s="82"/>
      <c r="B6" s="84"/>
      <c r="C6" s="84"/>
      <c r="D6" s="98" t="s">
        <v>12</v>
      </c>
      <c r="E6" s="98"/>
      <c r="F6" s="98"/>
      <c r="G6" s="99"/>
      <c r="H6" s="86"/>
      <c r="I6" s="88"/>
      <c r="J6" s="88" t="s">
        <v>16</v>
      </c>
      <c r="K6" s="88" t="s">
        <v>6</v>
      </c>
      <c r="L6" s="88" t="s">
        <v>10</v>
      </c>
      <c r="M6" s="90"/>
      <c r="N6" s="100"/>
    </row>
    <row r="7" spans="1:14" s="27" customFormat="1" ht="26.25" customHeight="1" x14ac:dyDescent="0.25">
      <c r="A7" s="82"/>
      <c r="B7" s="84"/>
      <c r="C7" s="84"/>
      <c r="D7" s="28" t="s">
        <v>7</v>
      </c>
      <c r="E7" s="28" t="s">
        <v>8</v>
      </c>
      <c r="F7" s="28" t="s">
        <v>9</v>
      </c>
      <c r="G7" s="99"/>
      <c r="H7" s="86"/>
      <c r="I7" s="88"/>
      <c r="J7" s="88"/>
      <c r="K7" s="88"/>
      <c r="L7" s="88"/>
      <c r="M7" s="90"/>
      <c r="N7" s="100"/>
    </row>
    <row r="8" spans="1:14" s="25" customFormat="1" ht="44.25" customHeight="1" x14ac:dyDescent="0.25">
      <c r="A8" s="19">
        <v>1</v>
      </c>
      <c r="B8" s="13">
        <v>2</v>
      </c>
      <c r="C8" s="20">
        <v>3</v>
      </c>
      <c r="D8" s="20">
        <v>4</v>
      </c>
      <c r="E8" s="20">
        <v>5</v>
      </c>
      <c r="F8" s="20">
        <v>6</v>
      </c>
      <c r="G8" s="13" t="s">
        <v>14</v>
      </c>
      <c r="H8" s="31">
        <v>8</v>
      </c>
      <c r="I8" s="14" t="s">
        <v>15</v>
      </c>
      <c r="J8" s="14">
        <v>10</v>
      </c>
      <c r="K8" s="14">
        <v>11</v>
      </c>
      <c r="L8" s="14">
        <v>12</v>
      </c>
      <c r="M8" s="14">
        <v>13</v>
      </c>
      <c r="N8" s="16" t="s">
        <v>18</v>
      </c>
    </row>
    <row r="9" spans="1:14" s="35" customFormat="1" ht="37.5" customHeight="1" thickBot="1" x14ac:dyDescent="0.3">
      <c r="A9" s="29">
        <v>1</v>
      </c>
      <c r="B9" s="36" t="s">
        <v>23</v>
      </c>
      <c r="C9" s="30" t="s">
        <v>19</v>
      </c>
      <c r="D9" s="21">
        <v>43200</v>
      </c>
      <c r="E9" s="21">
        <v>44225</v>
      </c>
      <c r="F9" s="21">
        <v>43800</v>
      </c>
      <c r="G9" s="21">
        <f t="shared" ref="G9:G16" si="0">SUM(D9:F9)</f>
        <v>131225</v>
      </c>
      <c r="H9" s="12">
        <v>2</v>
      </c>
      <c r="I9" s="31">
        <v>3</v>
      </c>
      <c r="J9" s="22">
        <f t="shared" ref="J9:J16" si="1">ROUND(G9/I9,2)</f>
        <v>43741.67</v>
      </c>
      <c r="K9" s="32">
        <f t="shared" ref="K9:K16" si="2">STDEV(D9:F9)</f>
        <v>514.98381851601255</v>
      </c>
      <c r="L9" s="33">
        <f t="shared" ref="L9:L16" si="3">K9/J9</f>
        <v>1.177330034532318E-2</v>
      </c>
      <c r="M9" s="22">
        <f t="shared" ref="M9:M16" si="4">ROUND(((D9*H9)+(E9*H9)+(F9*H9))/(H9*I9),2)</f>
        <v>43741.67</v>
      </c>
      <c r="N9" s="34">
        <f>J9*H9</f>
        <v>87483.34</v>
      </c>
    </row>
    <row r="10" spans="1:14" s="35" customFormat="1" ht="37.5" customHeight="1" thickBot="1" x14ac:dyDescent="0.3">
      <c r="A10" s="29">
        <v>2</v>
      </c>
      <c r="B10" s="36"/>
      <c r="C10" s="30"/>
      <c r="D10" s="21"/>
      <c r="E10" s="21"/>
      <c r="F10" s="21"/>
      <c r="G10" s="21">
        <f t="shared" si="0"/>
        <v>0</v>
      </c>
      <c r="H10" s="12">
        <v>3</v>
      </c>
      <c r="I10" s="31">
        <v>3</v>
      </c>
      <c r="J10" s="22">
        <f t="shared" si="1"/>
        <v>0</v>
      </c>
      <c r="K10" s="32" t="e">
        <f t="shared" si="2"/>
        <v>#DIV/0!</v>
      </c>
      <c r="L10" s="33" t="e">
        <f t="shared" si="3"/>
        <v>#DIV/0!</v>
      </c>
      <c r="M10" s="22">
        <f t="shared" si="4"/>
        <v>0</v>
      </c>
      <c r="N10" s="34">
        <f t="shared" ref="N10:N16" si="5">J10*H10</f>
        <v>0</v>
      </c>
    </row>
    <row r="11" spans="1:14" s="35" customFormat="1" ht="37.5" customHeight="1" thickBot="1" x14ac:dyDescent="0.3">
      <c r="A11" s="29">
        <v>3</v>
      </c>
      <c r="B11" s="36"/>
      <c r="C11" s="30"/>
      <c r="D11" s="21"/>
      <c r="E11" s="21"/>
      <c r="F11" s="21"/>
      <c r="G11" s="21">
        <f t="shared" si="0"/>
        <v>0</v>
      </c>
      <c r="H11" s="12">
        <v>4</v>
      </c>
      <c r="I11" s="31">
        <v>3</v>
      </c>
      <c r="J11" s="22">
        <f t="shared" si="1"/>
        <v>0</v>
      </c>
      <c r="K11" s="32" t="e">
        <f t="shared" si="2"/>
        <v>#DIV/0!</v>
      </c>
      <c r="L11" s="33" t="e">
        <f t="shared" si="3"/>
        <v>#DIV/0!</v>
      </c>
      <c r="M11" s="22">
        <f t="shared" si="4"/>
        <v>0</v>
      </c>
      <c r="N11" s="34">
        <f t="shared" si="5"/>
        <v>0</v>
      </c>
    </row>
    <row r="12" spans="1:14" s="35" customFormat="1" ht="37.5" customHeight="1" thickBot="1" x14ac:dyDescent="0.3">
      <c r="A12" s="29">
        <v>4</v>
      </c>
      <c r="B12" s="36"/>
      <c r="C12" s="30"/>
      <c r="D12" s="21"/>
      <c r="E12" s="21"/>
      <c r="F12" s="21"/>
      <c r="G12" s="21">
        <f t="shared" si="0"/>
        <v>0</v>
      </c>
      <c r="H12" s="12">
        <v>5</v>
      </c>
      <c r="I12" s="31">
        <v>3</v>
      </c>
      <c r="J12" s="22">
        <f t="shared" si="1"/>
        <v>0</v>
      </c>
      <c r="K12" s="32" t="e">
        <f t="shared" si="2"/>
        <v>#DIV/0!</v>
      </c>
      <c r="L12" s="33" t="e">
        <f t="shared" si="3"/>
        <v>#DIV/0!</v>
      </c>
      <c r="M12" s="22">
        <f t="shared" si="4"/>
        <v>0</v>
      </c>
      <c r="N12" s="34">
        <f t="shared" si="5"/>
        <v>0</v>
      </c>
    </row>
    <row r="13" spans="1:14" s="35" customFormat="1" ht="37.5" customHeight="1" thickBot="1" x14ac:dyDescent="0.3">
      <c r="A13" s="29">
        <v>5</v>
      </c>
      <c r="B13" s="36"/>
      <c r="C13" s="30"/>
      <c r="D13" s="21"/>
      <c r="E13" s="21"/>
      <c r="F13" s="21"/>
      <c r="G13" s="21">
        <f t="shared" si="0"/>
        <v>0</v>
      </c>
      <c r="H13" s="12">
        <v>6</v>
      </c>
      <c r="I13" s="31">
        <v>3</v>
      </c>
      <c r="J13" s="22">
        <f t="shared" si="1"/>
        <v>0</v>
      </c>
      <c r="K13" s="32" t="e">
        <f t="shared" si="2"/>
        <v>#DIV/0!</v>
      </c>
      <c r="L13" s="33" t="e">
        <f t="shared" si="3"/>
        <v>#DIV/0!</v>
      </c>
      <c r="M13" s="22">
        <f t="shared" si="4"/>
        <v>0</v>
      </c>
      <c r="N13" s="34">
        <f t="shared" si="5"/>
        <v>0</v>
      </c>
    </row>
    <row r="14" spans="1:14" s="35" customFormat="1" ht="37.5" customHeight="1" thickBot="1" x14ac:dyDescent="0.3">
      <c r="A14" s="29">
        <v>6</v>
      </c>
      <c r="B14" s="36"/>
      <c r="C14" s="30"/>
      <c r="D14" s="21"/>
      <c r="E14" s="21"/>
      <c r="F14" s="21"/>
      <c r="G14" s="21">
        <f t="shared" si="0"/>
        <v>0</v>
      </c>
      <c r="H14" s="12">
        <v>7</v>
      </c>
      <c r="I14" s="31">
        <v>3</v>
      </c>
      <c r="J14" s="22">
        <f t="shared" si="1"/>
        <v>0</v>
      </c>
      <c r="K14" s="32" t="e">
        <f t="shared" si="2"/>
        <v>#DIV/0!</v>
      </c>
      <c r="L14" s="33" t="e">
        <f t="shared" si="3"/>
        <v>#DIV/0!</v>
      </c>
      <c r="M14" s="22">
        <f t="shared" si="4"/>
        <v>0</v>
      </c>
      <c r="N14" s="34">
        <f t="shared" si="5"/>
        <v>0</v>
      </c>
    </row>
    <row r="15" spans="1:14" s="35" customFormat="1" ht="37.5" customHeight="1" thickBot="1" x14ac:dyDescent="0.3">
      <c r="A15" s="29">
        <v>7</v>
      </c>
      <c r="B15" s="36"/>
      <c r="C15" s="30"/>
      <c r="D15" s="21"/>
      <c r="E15" s="21"/>
      <c r="F15" s="21"/>
      <c r="G15" s="21">
        <f t="shared" si="0"/>
        <v>0</v>
      </c>
      <c r="H15" s="12">
        <v>8</v>
      </c>
      <c r="I15" s="31">
        <v>3</v>
      </c>
      <c r="J15" s="22">
        <f t="shared" si="1"/>
        <v>0</v>
      </c>
      <c r="K15" s="32" t="e">
        <f t="shared" si="2"/>
        <v>#DIV/0!</v>
      </c>
      <c r="L15" s="33" t="e">
        <f t="shared" si="3"/>
        <v>#DIV/0!</v>
      </c>
      <c r="M15" s="22">
        <f t="shared" si="4"/>
        <v>0</v>
      </c>
      <c r="N15" s="34">
        <f t="shared" si="5"/>
        <v>0</v>
      </c>
    </row>
    <row r="16" spans="1:14" s="35" customFormat="1" ht="37.5" customHeight="1" thickBot="1" x14ac:dyDescent="0.3">
      <c r="A16" s="29">
        <v>8</v>
      </c>
      <c r="B16" s="36"/>
      <c r="C16" s="30"/>
      <c r="D16" s="21"/>
      <c r="E16" s="21"/>
      <c r="F16" s="21"/>
      <c r="G16" s="21">
        <f t="shared" si="0"/>
        <v>0</v>
      </c>
      <c r="H16" s="12">
        <v>9</v>
      </c>
      <c r="I16" s="31">
        <v>3</v>
      </c>
      <c r="J16" s="22">
        <f t="shared" si="1"/>
        <v>0</v>
      </c>
      <c r="K16" s="32" t="e">
        <f t="shared" si="2"/>
        <v>#DIV/0!</v>
      </c>
      <c r="L16" s="33" t="e">
        <f t="shared" si="3"/>
        <v>#DIV/0!</v>
      </c>
      <c r="M16" s="22">
        <f t="shared" si="4"/>
        <v>0</v>
      </c>
      <c r="N16" s="34">
        <f t="shared" si="5"/>
        <v>0</v>
      </c>
    </row>
    <row r="17" spans="1:18" s="15" customFormat="1" ht="20.25" customHeight="1" thickBot="1" x14ac:dyDescent="0.3">
      <c r="A17" s="94"/>
      <c r="B17" s="95"/>
      <c r="C17" s="96"/>
      <c r="D17" s="96"/>
      <c r="E17" s="96"/>
      <c r="F17" s="96"/>
      <c r="G17" s="97"/>
      <c r="H17" s="97"/>
      <c r="I17" s="97"/>
      <c r="J17" s="97"/>
      <c r="K17" s="97"/>
      <c r="L17" s="97"/>
      <c r="M17" s="97"/>
      <c r="N17" s="24">
        <f>SUM(N9:N9)</f>
        <v>87483.34</v>
      </c>
      <c r="O17" s="17"/>
      <c r="Q17" s="18"/>
      <c r="R17" s="17"/>
    </row>
    <row r="19" spans="1:18" ht="56.25" customHeight="1" x14ac:dyDescent="0.25">
      <c r="A19" s="92" t="s">
        <v>20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18" s="8" customFormat="1" ht="48.75" customHeight="1" x14ac:dyDescent="0.3">
      <c r="A20" s="78" t="s">
        <v>22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8" s="8" customFormat="1" ht="38.25" customHeight="1" x14ac:dyDescent="0.3">
      <c r="A21" s="78" t="s">
        <v>21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  <row r="22" spans="1:18" s="8" customFormat="1" ht="15.6" x14ac:dyDescent="0.3">
      <c r="A22" s="7"/>
      <c r="B22" s="7"/>
      <c r="E22" s="7"/>
      <c r="G22" s="9"/>
      <c r="H22" s="37"/>
    </row>
    <row r="23" spans="1:18" ht="15.6" x14ac:dyDescent="0.25">
      <c r="A23" s="2"/>
      <c r="B23" s="2"/>
      <c r="C23" s="5"/>
      <c r="D23" s="5"/>
      <c r="E23" s="23"/>
      <c r="F23" s="5"/>
      <c r="G23" s="5"/>
      <c r="H23" s="38"/>
      <c r="I23" s="5"/>
      <c r="J23" s="5"/>
      <c r="K23" s="5"/>
      <c r="L23" s="5"/>
      <c r="M23" s="5"/>
      <c r="N23" s="6"/>
    </row>
    <row r="24" spans="1:18" ht="15.6" x14ac:dyDescent="0.25">
      <c r="A24" s="4"/>
      <c r="B24" s="4"/>
      <c r="C24" s="4"/>
      <c r="D24" s="2"/>
      <c r="E24" s="2"/>
      <c r="F24" s="3"/>
      <c r="G24" s="4"/>
      <c r="H24" s="39"/>
      <c r="I24" s="4"/>
      <c r="J24" s="4"/>
      <c r="K24" s="4"/>
      <c r="L24" s="4"/>
      <c r="M24" s="4"/>
      <c r="N24" s="6"/>
    </row>
    <row r="25" spans="1:18" ht="15.6" x14ac:dyDescent="0.25">
      <c r="A25" s="4"/>
      <c r="B25" s="4"/>
      <c r="C25" s="4"/>
      <c r="D25" s="2"/>
      <c r="E25" s="2"/>
      <c r="F25" s="3"/>
      <c r="G25" s="4"/>
      <c r="H25" s="39"/>
      <c r="I25" s="4"/>
      <c r="J25" s="4"/>
      <c r="K25" s="4"/>
      <c r="L25" s="4"/>
      <c r="M25" s="4"/>
      <c r="N25" s="6"/>
    </row>
    <row r="26" spans="1:18" ht="15.6" x14ac:dyDescent="0.25">
      <c r="A26" s="4"/>
      <c r="B26" s="4"/>
      <c r="C26" s="4"/>
      <c r="D26" s="2"/>
      <c r="E26" s="2"/>
      <c r="F26" s="3"/>
      <c r="G26" s="4"/>
      <c r="H26" s="39"/>
      <c r="I26" s="4"/>
      <c r="J26" s="4"/>
      <c r="K26" s="4"/>
      <c r="L26" s="4"/>
      <c r="M26" s="4"/>
      <c r="N26" s="6"/>
    </row>
    <row r="27" spans="1:18" ht="15.6" x14ac:dyDescent="0.25">
      <c r="A27" s="4"/>
      <c r="B27" s="4"/>
      <c r="C27" s="2"/>
      <c r="D27" s="2"/>
      <c r="E27" s="2"/>
      <c r="F27" s="2"/>
      <c r="G27" s="2"/>
      <c r="H27" s="40"/>
      <c r="I27" s="2"/>
      <c r="J27" s="2"/>
      <c r="K27" s="2"/>
      <c r="L27" s="2"/>
      <c r="M27" s="2"/>
    </row>
    <row r="28" spans="1:18" ht="15.6" x14ac:dyDescent="0.25">
      <c r="A28" s="4"/>
      <c r="B28" s="4"/>
      <c r="C28" s="2"/>
      <c r="D28" s="2"/>
      <c r="E28" s="2"/>
      <c r="F28" s="2"/>
      <c r="G28" s="2"/>
      <c r="H28" s="40"/>
      <c r="I28" s="2"/>
      <c r="J28" s="2"/>
      <c r="K28" s="2"/>
      <c r="L28" s="2"/>
      <c r="M28" s="2"/>
    </row>
    <row r="29" spans="1:18" ht="15.6" x14ac:dyDescent="0.25">
      <c r="A29" s="2"/>
      <c r="B29" s="2"/>
      <c r="C29" s="2"/>
      <c r="D29" s="2"/>
      <c r="E29" s="2"/>
      <c r="F29" s="3"/>
      <c r="G29" s="2"/>
      <c r="H29" s="40"/>
      <c r="I29" s="2"/>
      <c r="J29" s="2"/>
      <c r="K29" s="2"/>
      <c r="L29" s="2"/>
      <c r="M29" s="2"/>
    </row>
    <row r="30" spans="1:18" ht="15.6" x14ac:dyDescent="0.25">
      <c r="A30" s="2"/>
      <c r="B30" s="2"/>
      <c r="C30" s="2"/>
      <c r="D30" s="2"/>
      <c r="E30" s="2"/>
      <c r="F30" s="2"/>
      <c r="G30" s="2"/>
      <c r="H30" s="40"/>
      <c r="I30" s="2"/>
      <c r="J30" s="2"/>
      <c r="K30" s="2"/>
      <c r="L30" s="2"/>
      <c r="M30" s="2"/>
    </row>
    <row r="31" spans="1:18" ht="15.6" x14ac:dyDescent="0.25">
      <c r="A31" s="2"/>
      <c r="B31" s="2"/>
      <c r="C31" s="2"/>
      <c r="D31" s="2"/>
      <c r="E31" s="2"/>
      <c r="F31" s="2"/>
      <c r="G31" s="2"/>
      <c r="H31" s="40"/>
      <c r="I31" s="2"/>
      <c r="J31" s="2"/>
      <c r="K31" s="2"/>
      <c r="L31" s="2"/>
      <c r="M31" s="2"/>
    </row>
    <row r="32" spans="1:18" ht="13.8" x14ac:dyDescent="0.25">
      <c r="A32" s="6"/>
      <c r="B32" s="6"/>
      <c r="C32" s="6"/>
      <c r="D32" s="6"/>
      <c r="E32" s="6"/>
      <c r="F32" s="6"/>
      <c r="G32" s="6"/>
      <c r="H32" s="41"/>
      <c r="I32" s="6"/>
      <c r="J32" s="6"/>
      <c r="K32" s="6"/>
      <c r="L32" s="6"/>
      <c r="M32" s="6"/>
    </row>
    <row r="33" spans="1:13" ht="13.8" x14ac:dyDescent="0.25">
      <c r="A33" s="6"/>
      <c r="B33" s="6"/>
      <c r="C33" s="6"/>
      <c r="D33" s="6"/>
      <c r="E33" s="6"/>
      <c r="F33" s="6"/>
      <c r="G33" s="6"/>
      <c r="H33" s="41"/>
      <c r="I33" s="6"/>
      <c r="J33" s="6"/>
      <c r="K33" s="6"/>
      <c r="L33" s="6"/>
      <c r="M33" s="6"/>
    </row>
    <row r="34" spans="1:13" ht="13.8" x14ac:dyDescent="0.25">
      <c r="A34" s="6"/>
      <c r="B34" s="6"/>
      <c r="C34" s="6"/>
      <c r="D34" s="6"/>
      <c r="E34" s="6"/>
      <c r="F34" s="6"/>
      <c r="G34" s="6"/>
      <c r="H34" s="41"/>
      <c r="I34" s="6"/>
      <c r="J34" s="6"/>
      <c r="K34" s="6"/>
      <c r="L34" s="6"/>
      <c r="M34" s="6"/>
    </row>
    <row r="35" spans="1:13" ht="13.8" x14ac:dyDescent="0.25">
      <c r="A35" s="6"/>
      <c r="B35" s="6"/>
      <c r="C35" s="6"/>
      <c r="D35" s="6"/>
      <c r="E35" s="6"/>
      <c r="F35" s="6"/>
      <c r="G35" s="6"/>
      <c r="H35" s="41"/>
      <c r="I35" s="6"/>
      <c r="J35" s="6"/>
      <c r="K35" s="6"/>
      <c r="L35" s="6"/>
      <c r="M35" s="6"/>
    </row>
  </sheetData>
  <mergeCells count="21">
    <mergeCell ref="J6:J7"/>
    <mergeCell ref="K6:K7"/>
    <mergeCell ref="L6:L7"/>
    <mergeCell ref="N6:N7"/>
    <mergeCell ref="B5:B7"/>
    <mergeCell ref="A21:N21"/>
    <mergeCell ref="A20:N20"/>
    <mergeCell ref="A2:N2"/>
    <mergeCell ref="A5:A7"/>
    <mergeCell ref="C5:C7"/>
    <mergeCell ref="D5:G5"/>
    <mergeCell ref="H5:H7"/>
    <mergeCell ref="I5:I7"/>
    <mergeCell ref="J5:L5"/>
    <mergeCell ref="M5:M7"/>
    <mergeCell ref="B3:N3"/>
    <mergeCell ref="A19:N19"/>
    <mergeCell ref="A4:N4"/>
    <mergeCell ref="A17:M17"/>
    <mergeCell ref="D6:F6"/>
    <mergeCell ref="G6:G7"/>
  </mergeCells>
  <pageMargins left="0.55118110236220474" right="0.39370078740157483" top="0.86614173228346458" bottom="0.43307086614173229" header="0.31496062992125984" footer="0.23622047244094491"/>
  <pageSetup paperSize="9" scale="61" orientation="landscape" r:id="rId1"/>
  <headerFooter alignWithMargins="0"/>
  <rowBreaks count="1" manualBreakCount="1">
    <brk id="2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просто НМЦК</vt:lpstr>
      <vt:lpstr>шаблон</vt:lpstr>
      <vt:lpstr>'просто НМЦК'!Область_печати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2024-12-09T06:22:03Z</cp:lastPrinted>
  <dcterms:created xsi:type="dcterms:W3CDTF">1996-10-08T23:32:33Z</dcterms:created>
  <dcterms:modified xsi:type="dcterms:W3CDTF">2026-07-23T12:02:04Z</dcterms:modified>
</cp:coreProperties>
</file>